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OLETINES PARA ING. DANNY\Boletin 2014\"/>
    </mc:Choice>
  </mc:AlternateContent>
  <bookViews>
    <workbookView xWindow="0" yWindow="120" windowWidth="5145" windowHeight="4470" tabRatio="338"/>
  </bookViews>
  <sheets>
    <sheet name="Indicadores" sheetId="1" r:id="rId1"/>
  </sheets>
  <definedNames>
    <definedName name="A_impresión_IM">"$#REF!.$A$5:$C$140"</definedName>
    <definedName name="A_impresión_IM_1">Indicadores!$A$5:$A$204</definedName>
    <definedName name="_xlnm.Print_Area" localSheetId="0">Indicadores!$A$3:$D$138</definedName>
    <definedName name="Excel_BuiltIn_Print_Area_2">"$#REF!.$A$1:$U$68"</definedName>
  </definedNames>
  <calcPr calcId="162913"/>
</workbook>
</file>

<file path=xl/calcChain.xml><?xml version="1.0" encoding="utf-8"?>
<calcChain xmlns="http://schemas.openxmlformats.org/spreadsheetml/2006/main">
  <c r="C128" i="1" l="1"/>
  <c r="C127" i="1"/>
  <c r="C126" i="1"/>
  <c r="C125" i="1"/>
  <c r="C124" i="1"/>
  <c r="C123" i="1"/>
  <c r="D123" i="1" s="1"/>
  <c r="C122" i="1"/>
  <c r="B128" i="1"/>
  <c r="B127" i="1"/>
  <c r="B126" i="1"/>
  <c r="B125" i="1"/>
  <c r="B124" i="1"/>
  <c r="B123" i="1"/>
  <c r="B122" i="1"/>
  <c r="D131" i="1"/>
  <c r="D132" i="1"/>
  <c r="C130" i="1"/>
  <c r="B130" i="1"/>
  <c r="D128" i="1" l="1"/>
  <c r="D125" i="1"/>
  <c r="D126" i="1"/>
  <c r="D124" i="1"/>
  <c r="D127" i="1"/>
  <c r="D122" i="1"/>
  <c r="D130" i="1"/>
  <c r="B121" i="1"/>
  <c r="B120" i="1" s="1"/>
  <c r="C121" i="1"/>
  <c r="C120" i="1" s="1"/>
  <c r="B116" i="1" l="1"/>
  <c r="B112" i="1"/>
  <c r="B105" i="1"/>
  <c r="B97" i="1"/>
  <c r="B92" i="1"/>
  <c r="B88" i="1"/>
  <c r="B84" i="1"/>
  <c r="B58" i="1"/>
  <c r="B49" i="1"/>
  <c r="B45" i="1"/>
  <c r="B16" i="1"/>
  <c r="B10" i="1"/>
  <c r="B82" i="1" l="1"/>
  <c r="D70" i="1"/>
  <c r="D73" i="1"/>
  <c r="C58" i="1"/>
  <c r="D121" i="1"/>
  <c r="D118" i="1"/>
  <c r="D117" i="1"/>
  <c r="D114" i="1"/>
  <c r="D113" i="1"/>
  <c r="D110" i="1"/>
  <c r="D109" i="1"/>
  <c r="D108" i="1"/>
  <c r="D107" i="1"/>
  <c r="D106" i="1"/>
  <c r="D103" i="1"/>
  <c r="D102" i="1"/>
  <c r="D101" i="1"/>
  <c r="D100" i="1"/>
  <c r="D99" i="1"/>
  <c r="D98" i="1"/>
  <c r="D94" i="1"/>
  <c r="D93" i="1"/>
  <c r="D90" i="1"/>
  <c r="D89" i="1"/>
  <c r="D86" i="1"/>
  <c r="D85" i="1"/>
  <c r="D18" i="1"/>
  <c r="D19" i="1"/>
  <c r="D22" i="1"/>
  <c r="D23" i="1"/>
  <c r="D25" i="1"/>
  <c r="D26" i="1"/>
  <c r="D29" i="1"/>
  <c r="D30" i="1"/>
  <c r="D33" i="1"/>
  <c r="D34" i="1"/>
  <c r="D37" i="1"/>
  <c r="D38" i="1"/>
  <c r="D39" i="1"/>
  <c r="D40" i="1"/>
  <c r="D41" i="1"/>
  <c r="D42" i="1"/>
  <c r="D46" i="1"/>
  <c r="D47" i="1"/>
  <c r="D50" i="1"/>
  <c r="D51" i="1"/>
  <c r="D52" i="1"/>
  <c r="D53" i="1"/>
  <c r="D54" i="1"/>
  <c r="D55" i="1"/>
  <c r="D56" i="1"/>
  <c r="D62" i="1"/>
  <c r="D63" i="1"/>
  <c r="D66" i="1"/>
  <c r="D67" i="1"/>
  <c r="D68" i="1"/>
  <c r="D69" i="1"/>
  <c r="D74" i="1"/>
  <c r="D11" i="1"/>
  <c r="D12" i="1"/>
  <c r="D13" i="1"/>
  <c r="D14" i="1"/>
  <c r="C97" i="1"/>
  <c r="D97" i="1" s="1"/>
  <c r="C16" i="1"/>
  <c r="D16" i="1" s="1"/>
  <c r="C84" i="1"/>
  <c r="D84" i="1" s="1"/>
  <c r="D120" i="1"/>
  <c r="C116" i="1"/>
  <c r="D116" i="1" s="1"/>
  <c r="C112" i="1"/>
  <c r="D112" i="1" s="1"/>
  <c r="C88" i="1"/>
  <c r="D88" i="1" s="1"/>
  <c r="C105" i="1"/>
  <c r="D105" i="1" s="1"/>
  <c r="C92" i="1"/>
  <c r="D92" i="1" s="1"/>
  <c r="C10" i="1"/>
  <c r="D10" i="1" s="1"/>
  <c r="C45" i="1"/>
  <c r="D45" i="1" s="1"/>
  <c r="C49" i="1"/>
  <c r="D49" i="1" s="1"/>
  <c r="D58" i="1" l="1"/>
  <c r="C82" i="1"/>
  <c r="D82" i="1" s="1"/>
</calcChain>
</file>

<file path=xl/sharedStrings.xml><?xml version="1.0" encoding="utf-8"?>
<sst xmlns="http://schemas.openxmlformats.org/spreadsheetml/2006/main" count="106" uniqueCount="90">
  <si>
    <t>NÚMERO DE CARRERAS:  (1)</t>
  </si>
  <si>
    <t xml:space="preserve">  Maestrías</t>
  </si>
  <si>
    <r>
      <t xml:space="preserve">  </t>
    </r>
    <r>
      <rPr>
        <sz val="11"/>
        <color indexed="18"/>
        <rFont val="Arial"/>
        <family val="2"/>
      </rPr>
      <t xml:space="preserve">Post-Grados </t>
    </r>
  </si>
  <si>
    <t xml:space="preserve">  Licenciaturas</t>
  </si>
  <si>
    <t>MATRÍCULA</t>
  </si>
  <si>
    <t>POR CLASE DE INGRESO:</t>
  </si>
  <si>
    <t xml:space="preserve">  Primer Ingreso</t>
  </si>
  <si>
    <t xml:space="preserve">  Reingreso</t>
  </si>
  <si>
    <t>POR NIVEL ACADÉMICO:</t>
  </si>
  <si>
    <t xml:space="preserve">  Maestría</t>
  </si>
  <si>
    <r>
      <t xml:space="preserve">  </t>
    </r>
    <r>
      <rPr>
        <sz val="11"/>
        <color indexed="18"/>
        <rFont val="Arial"/>
        <family val="2"/>
      </rPr>
      <t xml:space="preserve">Post-Grado </t>
    </r>
  </si>
  <si>
    <t xml:space="preserve">  Licenciatura </t>
  </si>
  <si>
    <t xml:space="preserve">  Técnico</t>
  </si>
  <si>
    <t>POR SEXO:</t>
  </si>
  <si>
    <t xml:space="preserve">  Hombres</t>
  </si>
  <si>
    <t xml:space="preserve">  Mujeres</t>
  </si>
  <si>
    <t>POR TURNO:</t>
  </si>
  <si>
    <t xml:space="preserve">  Diurno</t>
  </si>
  <si>
    <t xml:space="preserve">  Nocturno</t>
  </si>
  <si>
    <t>POR FACULTAD:</t>
  </si>
  <si>
    <t xml:space="preserve">  Civil</t>
  </si>
  <si>
    <t xml:space="preserve">  Eléctrica</t>
  </si>
  <si>
    <t xml:space="preserve">  Industrial</t>
  </si>
  <si>
    <t xml:space="preserve">  Mecánica</t>
  </si>
  <si>
    <t xml:space="preserve">  Sistemas Computacionales</t>
  </si>
  <si>
    <t xml:space="preserve">  Ciencias y Tecnología</t>
  </si>
  <si>
    <t>POR SEDE:</t>
  </si>
  <si>
    <t xml:space="preserve">POR SEDE:  </t>
  </si>
  <si>
    <t>PERSONAL DOCENTE</t>
  </si>
  <si>
    <t xml:space="preserve">      Hombres</t>
  </si>
  <si>
    <t xml:space="preserve">      Mujeres</t>
  </si>
  <si>
    <t xml:space="preserve">       Hombres</t>
  </si>
  <si>
    <t xml:space="preserve">       Mujeres</t>
  </si>
  <si>
    <t xml:space="preserve">POR TIEMPO DE DEDICACIÓN: </t>
  </si>
  <si>
    <t xml:space="preserve">      Titulares</t>
  </si>
  <si>
    <t xml:space="preserve">      Agregados</t>
  </si>
  <si>
    <t xml:space="preserve">      Adjuntos</t>
  </si>
  <si>
    <t xml:space="preserve">      Especiales</t>
  </si>
  <si>
    <t xml:space="preserve">      Instructores A</t>
  </si>
  <si>
    <t xml:space="preserve">      Instructores B</t>
  </si>
  <si>
    <t xml:space="preserve">       Adjuntos</t>
  </si>
  <si>
    <t xml:space="preserve">       Especiales</t>
  </si>
  <si>
    <t xml:space="preserve">       Instructores A</t>
  </si>
  <si>
    <t xml:space="preserve">       Instructores B</t>
  </si>
  <si>
    <t>PERSONAL ADMINISTRATIVO</t>
  </si>
  <si>
    <t xml:space="preserve">  Funcionamiento</t>
  </si>
  <si>
    <t xml:space="preserve">  Inversiones</t>
  </si>
  <si>
    <t>PERSONAL DE INVESTIGACIÓN</t>
  </si>
  <si>
    <t>PRESUPUESTO TOTAL  (2)</t>
  </si>
  <si>
    <t xml:space="preserve">POR  SEDE Y CATEGORÍA </t>
  </si>
  <si>
    <t>POR SEDE Y SEXO:</t>
  </si>
  <si>
    <t>DETALLE</t>
  </si>
  <si>
    <t xml:space="preserve">  Técnicas </t>
  </si>
  <si>
    <t>PANAMÁ:</t>
  </si>
  <si>
    <t xml:space="preserve">  Panamá</t>
  </si>
  <si>
    <t xml:space="preserve">   PANAMÁ:</t>
  </si>
  <si>
    <t xml:space="preserve">  PANAMÁ:</t>
  </si>
  <si>
    <t>SEDES REGIONALES:</t>
  </si>
  <si>
    <t xml:space="preserve">  SEDES  REGIONALES:</t>
  </si>
  <si>
    <t>SEDES  REGIONALES:</t>
  </si>
  <si>
    <t>(1) Incluye solamente las carreras que tuvieron matrícula.</t>
  </si>
  <si>
    <t xml:space="preserve">  Sedes Regionales</t>
  </si>
  <si>
    <r>
      <t xml:space="preserve">  </t>
    </r>
    <r>
      <rPr>
        <sz val="11"/>
        <color indexed="18"/>
        <rFont val="Arial"/>
        <family val="2"/>
      </rPr>
      <t>Víctor Levi Sasso</t>
    </r>
  </si>
  <si>
    <r>
      <t xml:space="preserve">  </t>
    </r>
    <r>
      <rPr>
        <sz val="11"/>
        <color indexed="18"/>
        <rFont val="Arial"/>
        <family val="2"/>
      </rPr>
      <t>Howard</t>
    </r>
  </si>
  <si>
    <r>
      <t xml:space="preserve">  </t>
    </r>
    <r>
      <rPr>
        <sz val="11"/>
        <color indexed="18"/>
        <rFont val="Arial"/>
        <family val="2"/>
      </rPr>
      <t>Azuero</t>
    </r>
  </si>
  <si>
    <t xml:space="preserve">  Bocas del Toro</t>
  </si>
  <si>
    <r>
      <t xml:space="preserve">  </t>
    </r>
    <r>
      <rPr>
        <sz val="11"/>
        <color indexed="18"/>
        <rFont val="Arial"/>
        <family val="2"/>
      </rPr>
      <t>Coclé</t>
    </r>
  </si>
  <si>
    <t xml:space="preserve">  Colón</t>
  </si>
  <si>
    <r>
      <t xml:space="preserve">  </t>
    </r>
    <r>
      <rPr>
        <sz val="11"/>
        <color indexed="18"/>
        <rFont val="Arial"/>
        <family val="2"/>
      </rPr>
      <t>Chiriquí</t>
    </r>
  </si>
  <si>
    <t xml:space="preserve">  Panamá  Oeste</t>
  </si>
  <si>
    <r>
      <t xml:space="preserve">  </t>
    </r>
    <r>
      <rPr>
        <sz val="11"/>
        <color indexed="18"/>
        <rFont val="Arial"/>
        <family val="2"/>
      </rPr>
      <t>Veraguas</t>
    </r>
  </si>
  <si>
    <t xml:space="preserve">GRADUADOS </t>
  </si>
  <si>
    <t xml:space="preserve">  Doctorado</t>
  </si>
  <si>
    <t>DATOS E INDICADORES DE LA GESTIÓN UNIVERSITARIA</t>
  </si>
  <si>
    <t xml:space="preserve">    Tiempo Completo</t>
  </si>
  <si>
    <t xml:space="preserve">    Tiempo Parcial</t>
  </si>
  <si>
    <t>AÑOS 2013 VS 2014</t>
  </si>
  <si>
    <t>AÑOS 2013 VS 2014 (Conclusión)</t>
  </si>
  <si>
    <t xml:space="preserve">  Diplomado</t>
  </si>
  <si>
    <t xml:space="preserve">   Servicios Personales</t>
  </si>
  <si>
    <t xml:space="preserve">   Servicios no Personales</t>
  </si>
  <si>
    <t xml:space="preserve">   Materiales y Suministros</t>
  </si>
  <si>
    <t xml:space="preserve">   Maquinaria y Equipo</t>
  </si>
  <si>
    <t xml:space="preserve">   Inversiones Financieras</t>
  </si>
  <si>
    <t xml:space="preserve">   Transferencias Corrientes</t>
  </si>
  <si>
    <t xml:space="preserve">   Deuda Interna</t>
  </si>
  <si>
    <t xml:space="preserve">   Construcciones Educativas</t>
  </si>
  <si>
    <t>∆ (%)</t>
  </si>
  <si>
    <t>(2) Presupuesto modificado</t>
  </si>
  <si>
    <t xml:space="preserve">   Mobiliario, Libros y Equipo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</si>
</sst>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_);\(#,##0.0\)"/>
    <numFmt numFmtId="166" formatCode="#,##0.0_ ;\-#,##0.0\ "/>
  </numFmts>
  <fonts count="18" x14ac:knownFonts="1">
    <font>
      <sz val="12"/>
      <name val="Courier New"/>
      <family val="3"/>
    </font>
    <font>
      <sz val="12"/>
      <color indexed="18"/>
      <name val="Arial"/>
      <family val="2"/>
    </font>
    <font>
      <b/>
      <sz val="12"/>
      <color indexed="18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Arial"/>
      <family val="2"/>
    </font>
    <font>
      <sz val="11"/>
      <color indexed="18"/>
      <name val="Arial"/>
      <family val="2"/>
    </font>
    <font>
      <sz val="11"/>
      <color indexed="18"/>
      <name val="Arial Unicode MS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sz val="9"/>
      <color indexed="18"/>
      <name val="Arial"/>
      <family val="2"/>
    </font>
    <font>
      <sz val="8"/>
      <name val="Courier New"/>
      <family val="3"/>
    </font>
    <font>
      <b/>
      <sz val="11"/>
      <color indexed="18"/>
      <name val="Arial"/>
      <family val="2"/>
    </font>
    <font>
      <b/>
      <u/>
      <sz val="11"/>
      <color indexed="18"/>
      <name val="Arial"/>
      <family val="2"/>
    </font>
    <font>
      <sz val="8"/>
      <color indexed="18"/>
      <name val="Arial Unicode MS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2"/>
      <name val="Courier New"/>
      <family val="3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6"/>
      </patternFill>
    </fill>
    <fill>
      <patternFill patternType="solid">
        <fgColor theme="8" tint="-0.249977111117893"/>
        <bgColor indexed="50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26"/>
      </patternFill>
    </fill>
    <fill>
      <patternFill patternType="solid">
        <fgColor theme="8" tint="0.59999389629810485"/>
        <bgColor indexed="3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3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double">
        <color indexed="9"/>
      </left>
      <right style="double">
        <color indexed="9"/>
      </right>
      <top style="double">
        <color indexed="18"/>
      </top>
      <bottom/>
      <diagonal/>
    </border>
    <border>
      <left style="double">
        <color indexed="9"/>
      </left>
      <right style="double">
        <color indexed="9"/>
      </right>
      <top/>
      <bottom style="double">
        <color indexed="18"/>
      </bottom>
      <diagonal/>
    </border>
    <border>
      <left/>
      <right/>
      <top style="double">
        <color indexed="18"/>
      </top>
      <bottom/>
      <diagonal/>
    </border>
    <border>
      <left/>
      <right/>
      <top/>
      <bottom style="double">
        <color indexed="18"/>
      </bottom>
      <diagonal/>
    </border>
    <border>
      <left/>
      <right style="double">
        <color indexed="9"/>
      </right>
      <top style="double">
        <color indexed="18"/>
      </top>
      <bottom/>
      <diagonal/>
    </border>
    <border>
      <left/>
      <right style="double">
        <color indexed="9"/>
      </right>
      <top/>
      <bottom style="double">
        <color indexed="18"/>
      </bottom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thin">
        <color indexed="18"/>
      </left>
      <right style="thin">
        <color rgb="FF002060"/>
      </right>
      <top/>
      <bottom/>
      <diagonal/>
    </border>
    <border>
      <left style="thin">
        <color indexed="18"/>
      </left>
      <right style="thin">
        <color rgb="FF002060"/>
      </right>
      <top style="double">
        <color indexed="18"/>
      </top>
      <bottom/>
      <diagonal/>
    </border>
    <border>
      <left style="thin">
        <color rgb="FF002060"/>
      </left>
      <right style="thin">
        <color rgb="FF002060"/>
      </right>
      <top style="double">
        <color indexed="18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37" fontId="0" fillId="0" borderId="0"/>
  </cellStyleXfs>
  <cellXfs count="71">
    <xf numFmtId="37" fontId="0" fillId="0" borderId="0" xfId="0"/>
    <xf numFmtId="37" fontId="1" fillId="0" borderId="0" xfId="0" applyFont="1" applyBorder="1"/>
    <xf numFmtId="37" fontId="2" fillId="0" borderId="0" xfId="0" applyFont="1" applyBorder="1" applyAlignment="1">
      <alignment horizontal="center"/>
    </xf>
    <xf numFmtId="37" fontId="1" fillId="0" borderId="0" xfId="0" applyFont="1" applyBorder="1" applyAlignment="1">
      <alignment vertical="center"/>
    </xf>
    <xf numFmtId="37" fontId="3" fillId="0" borderId="0" xfId="0" applyFont="1" applyBorder="1"/>
    <xf numFmtId="37" fontId="8" fillId="0" borderId="0" xfId="0" applyFont="1" applyBorder="1"/>
    <xf numFmtId="37" fontId="9" fillId="0" borderId="0" xfId="0" applyFont="1" applyBorder="1"/>
    <xf numFmtId="37" fontId="1" fillId="0" borderId="0" xfId="0" applyFont="1" applyFill="1" applyBorder="1" applyAlignment="1" applyProtection="1"/>
    <xf numFmtId="37" fontId="7" fillId="0" borderId="0" xfId="0" applyFont="1" applyBorder="1"/>
    <xf numFmtId="37" fontId="10" fillId="0" borderId="0" xfId="0" applyFont="1" applyBorder="1"/>
    <xf numFmtId="37" fontId="5" fillId="2" borderId="0" xfId="0" applyFont="1" applyFill="1" applyBorder="1" applyAlignment="1" applyProtection="1"/>
    <xf numFmtId="37" fontId="1" fillId="3" borderId="0" xfId="0" applyFont="1" applyFill="1" applyBorder="1"/>
    <xf numFmtId="37" fontId="0" fillId="3" borderId="0" xfId="0" applyFill="1"/>
    <xf numFmtId="3" fontId="5" fillId="0" borderId="0" xfId="0" applyNumberFormat="1" applyFont="1" applyBorder="1"/>
    <xf numFmtId="2" fontId="1" fillId="0" borderId="0" xfId="0" applyNumberFormat="1" applyFont="1" applyBorder="1"/>
    <xf numFmtId="37" fontId="14" fillId="2" borderId="0" xfId="0" applyFont="1" applyFill="1" applyBorder="1" applyAlignment="1" applyProtection="1"/>
    <xf numFmtId="165" fontId="1" fillId="0" borderId="0" xfId="0" applyNumberFormat="1" applyFont="1" applyBorder="1"/>
    <xf numFmtId="164" fontId="5" fillId="0" borderId="0" xfId="0" applyNumberFormat="1" applyFont="1" applyBorder="1" applyAlignment="1">
      <alignment vertical="center"/>
    </xf>
    <xf numFmtId="37" fontId="0" fillId="0" borderId="0" xfId="0" applyFont="1"/>
    <xf numFmtId="37" fontId="1" fillId="4" borderId="0" xfId="0" applyFont="1" applyFill="1" applyBorder="1"/>
    <xf numFmtId="166" fontId="1" fillId="0" borderId="0" xfId="0" applyNumberFormat="1" applyFont="1" applyBorder="1"/>
    <xf numFmtId="164" fontId="5" fillId="5" borderId="0" xfId="0" applyNumberFormat="1" applyFont="1" applyFill="1" applyBorder="1" applyAlignment="1" applyProtection="1">
      <alignment vertical="center"/>
    </xf>
    <xf numFmtId="37" fontId="3" fillId="3" borderId="0" xfId="0" applyFont="1" applyFill="1" applyBorder="1" applyAlignment="1">
      <alignment horizontal="center" vertical="center"/>
    </xf>
    <xf numFmtId="164" fontId="13" fillId="5" borderId="0" xfId="0" applyNumberFormat="1" applyFont="1" applyFill="1" applyBorder="1" applyAlignment="1" applyProtection="1">
      <alignment vertical="center"/>
    </xf>
    <xf numFmtId="37" fontId="3" fillId="3" borderId="7" xfId="0" applyFont="1" applyFill="1" applyBorder="1" applyAlignment="1">
      <alignment horizontal="center" vertical="center"/>
    </xf>
    <xf numFmtId="1" fontId="5" fillId="0" borderId="7" xfId="0" applyNumberFormat="1" applyFont="1" applyBorder="1"/>
    <xf numFmtId="3" fontId="5" fillId="0" borderId="7" xfId="0" applyNumberFormat="1" applyFont="1" applyBorder="1"/>
    <xf numFmtId="3" fontId="12" fillId="0" borderId="7" xfId="0" applyNumberFormat="1" applyFont="1" applyBorder="1"/>
    <xf numFmtId="3" fontId="13" fillId="0" borderId="7" xfId="0" applyNumberFormat="1" applyFont="1" applyBorder="1"/>
    <xf numFmtId="1" fontId="7" fillId="0" borderId="7" xfId="0" applyNumberFormat="1" applyFont="1" applyBorder="1" applyAlignment="1">
      <alignment vertical="center"/>
    </xf>
    <xf numFmtId="3" fontId="13" fillId="4" borderId="7" xfId="0" applyNumberFormat="1" applyFont="1" applyFill="1" applyBorder="1" applyAlignment="1">
      <alignment vertical="center"/>
    </xf>
    <xf numFmtId="164" fontId="7" fillId="0" borderId="7" xfId="0" applyNumberFormat="1" applyFont="1" applyBorder="1"/>
    <xf numFmtId="1" fontId="4" fillId="0" borderId="7" xfId="0" applyNumberFormat="1" applyFont="1" applyBorder="1"/>
    <xf numFmtId="1" fontId="7" fillId="0" borderId="7" xfId="0" applyNumberFormat="1" applyFont="1" applyBorder="1"/>
    <xf numFmtId="37" fontId="5" fillId="0" borderId="7" xfId="0" applyFont="1" applyBorder="1"/>
    <xf numFmtId="37" fontId="13" fillId="0" borderId="7" xfId="0" applyFont="1" applyBorder="1"/>
    <xf numFmtId="37" fontId="5" fillId="0" borderId="7" xfId="0" applyFont="1" applyFill="1" applyBorder="1"/>
    <xf numFmtId="37" fontId="8" fillId="0" borderId="7" xfId="0" applyFont="1" applyBorder="1" applyAlignment="1">
      <alignment vertical="center"/>
    </xf>
    <xf numFmtId="37" fontId="1" fillId="0" borderId="7" xfId="0" applyFont="1" applyBorder="1" applyAlignment="1">
      <alignment vertical="center"/>
    </xf>
    <xf numFmtId="37" fontId="2" fillId="6" borderId="8" xfId="0" applyFont="1" applyFill="1" applyBorder="1" applyAlignment="1" applyProtection="1"/>
    <xf numFmtId="37" fontId="2" fillId="6" borderId="9" xfId="0" applyFont="1" applyFill="1" applyBorder="1" applyAlignment="1" applyProtection="1"/>
    <xf numFmtId="37" fontId="3" fillId="4" borderId="10" xfId="0" applyFont="1" applyFill="1" applyBorder="1" applyAlignment="1">
      <alignment horizontal="center" vertical="center"/>
    </xf>
    <xf numFmtId="37" fontId="3" fillId="4" borderId="3" xfId="0" applyFont="1" applyFill="1" applyBorder="1" applyAlignment="1">
      <alignment horizontal="center" vertical="center"/>
    </xf>
    <xf numFmtId="37" fontId="0" fillId="4" borderId="0" xfId="0" applyFill="1"/>
    <xf numFmtId="37" fontId="2" fillId="9" borderId="0" xfId="0" applyFont="1" applyFill="1" applyBorder="1" applyAlignment="1" applyProtection="1"/>
    <xf numFmtId="37" fontId="12" fillId="10" borderId="0" xfId="0" applyFont="1" applyFill="1" applyBorder="1" applyAlignment="1" applyProtection="1">
      <alignment vertical="center"/>
    </xf>
    <xf numFmtId="37" fontId="5" fillId="9" borderId="0" xfId="0" applyFont="1" applyFill="1" applyBorder="1" applyAlignment="1" applyProtection="1"/>
    <xf numFmtId="37" fontId="6" fillId="9" borderId="0" xfId="0" applyFont="1" applyFill="1" applyBorder="1" applyAlignment="1" applyProtection="1"/>
    <xf numFmtId="37" fontId="12" fillId="9" borderId="0" xfId="0" applyFont="1" applyFill="1" applyBorder="1" applyAlignment="1" applyProtection="1"/>
    <xf numFmtId="37" fontId="1" fillId="11" borderId="0" xfId="0" applyFont="1" applyFill="1" applyBorder="1"/>
    <xf numFmtId="37" fontId="5" fillId="9" borderId="0" xfId="0" applyFont="1" applyFill="1" applyBorder="1"/>
    <xf numFmtId="37" fontId="1" fillId="11" borderId="0" xfId="0" applyFont="1" applyFill="1" applyBorder="1" applyAlignment="1">
      <alignment vertical="center"/>
    </xf>
    <xf numFmtId="37" fontId="12" fillId="12" borderId="0" xfId="0" applyFont="1" applyFill="1" applyBorder="1" applyAlignment="1" applyProtection="1">
      <alignment vertical="center"/>
    </xf>
    <xf numFmtId="37" fontId="13" fillId="12" borderId="7" xfId="0" applyFont="1" applyFill="1" applyBorder="1" applyAlignment="1" applyProtection="1">
      <alignment vertical="center"/>
    </xf>
    <xf numFmtId="164" fontId="13" fillId="12" borderId="0" xfId="0" applyNumberFormat="1" applyFont="1" applyFill="1" applyBorder="1" applyAlignment="1" applyProtection="1">
      <alignment vertical="center"/>
    </xf>
    <xf numFmtId="37" fontId="13" fillId="13" borderId="7" xfId="0" applyFont="1" applyFill="1" applyBorder="1" applyAlignment="1">
      <alignment vertical="center"/>
    </xf>
    <xf numFmtId="3" fontId="13" fillId="13" borderId="7" xfId="0" applyNumberFormat="1" applyFont="1" applyFill="1" applyBorder="1" applyAlignment="1">
      <alignment vertical="center"/>
    </xf>
    <xf numFmtId="164" fontId="12" fillId="5" borderId="0" xfId="0" applyNumberFormat="1" applyFont="1" applyFill="1" applyBorder="1" applyAlignment="1" applyProtection="1">
      <alignment vertical="center"/>
    </xf>
    <xf numFmtId="37" fontId="2" fillId="0" borderId="0" xfId="0" applyFont="1" applyBorder="1"/>
    <xf numFmtId="37" fontId="17" fillId="0" borderId="0" xfId="0" applyFont="1"/>
    <xf numFmtId="2" fontId="2" fillId="0" borderId="0" xfId="0" applyNumberFormat="1" applyFont="1" applyBorder="1"/>
    <xf numFmtId="37" fontId="5" fillId="9" borderId="11" xfId="0" applyFont="1" applyFill="1" applyBorder="1" applyAlignment="1" applyProtection="1"/>
    <xf numFmtId="3" fontId="5" fillId="0" borderId="12" xfId="0" applyNumberFormat="1" applyFont="1" applyBorder="1"/>
    <xf numFmtId="164" fontId="5" fillId="5" borderId="13" xfId="0" applyNumberFormat="1" applyFont="1" applyFill="1" applyBorder="1" applyAlignment="1" applyProtection="1">
      <alignment vertical="center"/>
    </xf>
    <xf numFmtId="37" fontId="15" fillId="7" borderId="1" xfId="0" applyFont="1" applyFill="1" applyBorder="1" applyAlignment="1">
      <alignment horizontal="center" vertical="center" wrapText="1"/>
    </xf>
    <xf numFmtId="37" fontId="0" fillId="8" borderId="2" xfId="0" applyFont="1" applyFill="1" applyBorder="1" applyAlignment="1">
      <alignment horizontal="center" vertical="center" wrapText="1"/>
    </xf>
    <xf numFmtId="37" fontId="2" fillId="0" borderId="0" xfId="0" applyFont="1" applyBorder="1" applyAlignment="1">
      <alignment horizontal="center"/>
    </xf>
    <xf numFmtId="37" fontId="15" fillId="7" borderId="5" xfId="0" applyFont="1" applyFill="1" applyBorder="1" applyAlignment="1">
      <alignment horizontal="center" vertical="center" wrapText="1"/>
    </xf>
    <xf numFmtId="37" fontId="0" fillId="8" borderId="6" xfId="0" applyFont="1" applyFill="1" applyBorder="1" applyAlignment="1">
      <alignment horizontal="center" vertical="center" wrapText="1"/>
    </xf>
    <xf numFmtId="37" fontId="16" fillId="7" borderId="3" xfId="0" applyFont="1" applyFill="1" applyBorder="1" applyAlignment="1">
      <alignment horizontal="center" vertical="center"/>
    </xf>
    <xf numFmtId="37" fontId="16" fillId="7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CC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99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U163"/>
  <sheetViews>
    <sheetView showGridLines="0" tabSelected="1" topLeftCell="B1" zoomScaleNormal="100" workbookViewId="0">
      <selection activeCell="F19" sqref="F19"/>
    </sheetView>
  </sheetViews>
  <sheetFormatPr baseColWidth="10" defaultColWidth="16.3984375" defaultRowHeight="15.75" x14ac:dyDescent="0.25"/>
  <cols>
    <col min="1" max="1" width="27.59765625" style="1" customWidth="1"/>
    <col min="2" max="4" width="12.296875" style="1" customWidth="1"/>
    <col min="5" max="5" width="6.69921875" style="1" customWidth="1"/>
    <col min="6" max="228" width="16.3984375" style="1" customWidth="1"/>
  </cols>
  <sheetData>
    <row r="1" spans="1:229" x14ac:dyDescent="0.25">
      <c r="A1" s="2"/>
      <c r="B1" s="2"/>
    </row>
    <row r="2" spans="1:229" ht="18.75" customHeight="1" x14ac:dyDescent="0.25"/>
    <row r="3" spans="1:229" ht="18.75" customHeight="1" x14ac:dyDescent="0.25">
      <c r="A3" s="66" t="s">
        <v>73</v>
      </c>
      <c r="B3" s="66"/>
      <c r="C3" s="66"/>
      <c r="D3" s="66"/>
    </row>
    <row r="4" spans="1:229" ht="18.75" customHeight="1" x14ac:dyDescent="0.25">
      <c r="A4" s="66" t="s">
        <v>76</v>
      </c>
      <c r="B4" s="66"/>
      <c r="C4" s="66"/>
      <c r="D4" s="66"/>
    </row>
    <row r="5" spans="1:229" ht="9.75" customHeight="1" thickBot="1" x14ac:dyDescent="0.3">
      <c r="A5" s="2"/>
      <c r="B5" s="2"/>
      <c r="C5" s="2"/>
    </row>
    <row r="6" spans="1:229" ht="15.75" customHeight="1" thickTop="1" x14ac:dyDescent="0.25">
      <c r="A6" s="67" t="s">
        <v>51</v>
      </c>
      <c r="B6" s="64">
        <v>2013</v>
      </c>
      <c r="C6" s="64">
        <v>2014</v>
      </c>
      <c r="D6" s="69" t="s">
        <v>87</v>
      </c>
    </row>
    <row r="7" spans="1:229" ht="15.75" customHeight="1" thickBot="1" x14ac:dyDescent="0.3">
      <c r="A7" s="68"/>
      <c r="B7" s="65"/>
      <c r="C7" s="65"/>
      <c r="D7" s="70"/>
    </row>
    <row r="8" spans="1:229" s="43" customFormat="1" ht="3.75" customHeight="1" thickTop="1" x14ac:dyDescent="0.25">
      <c r="A8" s="44"/>
      <c r="B8" s="40"/>
      <c r="C8" s="41"/>
      <c r="D8" s="42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</row>
    <row r="9" spans="1:229" s="12" customFormat="1" ht="3.75" customHeight="1" x14ac:dyDescent="0.25">
      <c r="A9" s="44"/>
      <c r="B9" s="39"/>
      <c r="C9" s="24"/>
      <c r="D9" s="22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</row>
    <row r="10" spans="1:229" s="3" customFormat="1" ht="20.85" customHeight="1" x14ac:dyDescent="0.25">
      <c r="A10" s="52" t="s">
        <v>0</v>
      </c>
      <c r="B10" s="53">
        <f>SUM(B11:B14)</f>
        <v>78</v>
      </c>
      <c r="C10" s="53">
        <f>SUM(C11:C14)</f>
        <v>84</v>
      </c>
      <c r="D10" s="54">
        <f>(C10-B10)/B10*100</f>
        <v>7.6923076923076925</v>
      </c>
      <c r="HU10"/>
    </row>
    <row r="11" spans="1:229" ht="15.75" customHeight="1" x14ac:dyDescent="0.25">
      <c r="A11" s="46" t="s">
        <v>1</v>
      </c>
      <c r="B11" s="25">
        <v>19</v>
      </c>
      <c r="C11" s="25">
        <v>20</v>
      </c>
      <c r="D11" s="21">
        <f t="shared" ref="D11:D69" si="0">(C11-B11)/B11*100</f>
        <v>5.2631578947368416</v>
      </c>
      <c r="E11" s="20"/>
    </row>
    <row r="12" spans="1:229" ht="15.75" customHeight="1" x14ac:dyDescent="0.3">
      <c r="A12" s="47" t="s">
        <v>2</v>
      </c>
      <c r="B12" s="25">
        <v>6</v>
      </c>
      <c r="C12" s="25">
        <v>7</v>
      </c>
      <c r="D12" s="21">
        <f t="shared" si="0"/>
        <v>16.666666666666664</v>
      </c>
      <c r="E12" s="20"/>
    </row>
    <row r="13" spans="1:229" ht="15.75" customHeight="1" x14ac:dyDescent="0.25">
      <c r="A13" s="46" t="s">
        <v>3</v>
      </c>
      <c r="B13" s="25">
        <v>45</v>
      </c>
      <c r="C13" s="25">
        <v>47</v>
      </c>
      <c r="D13" s="21">
        <f t="shared" si="0"/>
        <v>4.4444444444444446</v>
      </c>
      <c r="E13" s="20"/>
    </row>
    <row r="14" spans="1:229" ht="15.75" customHeight="1" x14ac:dyDescent="0.25">
      <c r="A14" s="46" t="s">
        <v>52</v>
      </c>
      <c r="B14" s="25">
        <v>8</v>
      </c>
      <c r="C14" s="25">
        <v>10</v>
      </c>
      <c r="D14" s="21">
        <f t="shared" si="0"/>
        <v>25</v>
      </c>
      <c r="E14" s="20"/>
    </row>
    <row r="15" spans="1:229" ht="4.5" customHeight="1" x14ac:dyDescent="0.25">
      <c r="A15" s="46"/>
      <c r="B15" s="25"/>
      <c r="C15" s="25"/>
      <c r="D15" s="21"/>
    </row>
    <row r="16" spans="1:229" s="3" customFormat="1" ht="15.75" customHeight="1" x14ac:dyDescent="0.25">
      <c r="A16" s="52" t="s">
        <v>4</v>
      </c>
      <c r="B16" s="53">
        <f>SUM(B18:B19)</f>
        <v>19580</v>
      </c>
      <c r="C16" s="53">
        <f>SUM(C18:C19)</f>
        <v>20507</v>
      </c>
      <c r="D16" s="54">
        <f t="shared" si="0"/>
        <v>4.7344228804902961</v>
      </c>
      <c r="HU16"/>
    </row>
    <row r="17" spans="1:4" ht="15.75" customHeight="1" x14ac:dyDescent="0.25">
      <c r="A17" s="48" t="s">
        <v>5</v>
      </c>
      <c r="B17" s="26"/>
      <c r="C17" s="26"/>
      <c r="D17" s="21"/>
    </row>
    <row r="18" spans="1:4" ht="15.75" customHeight="1" x14ac:dyDescent="0.25">
      <c r="A18" s="46" t="s">
        <v>6</v>
      </c>
      <c r="B18" s="26">
        <v>4296</v>
      </c>
      <c r="C18" s="26">
        <v>4233</v>
      </c>
      <c r="D18" s="21">
        <f t="shared" si="0"/>
        <v>-1.4664804469273742</v>
      </c>
    </row>
    <row r="19" spans="1:4" ht="15.75" customHeight="1" x14ac:dyDescent="0.25">
      <c r="A19" s="46" t="s">
        <v>7</v>
      </c>
      <c r="B19" s="26">
        <v>15284</v>
      </c>
      <c r="C19" s="26">
        <v>16274</v>
      </c>
      <c r="D19" s="21">
        <f t="shared" si="0"/>
        <v>6.4773619471342583</v>
      </c>
    </row>
    <row r="20" spans="1:4" ht="6.75" customHeight="1" x14ac:dyDescent="0.25">
      <c r="A20" s="46"/>
      <c r="B20" s="26"/>
      <c r="C20" s="26"/>
      <c r="D20" s="21"/>
    </row>
    <row r="21" spans="1:4" ht="15.75" customHeight="1" x14ac:dyDescent="0.25">
      <c r="A21" s="48" t="s">
        <v>8</v>
      </c>
      <c r="B21" s="26"/>
      <c r="C21" s="26"/>
      <c r="D21" s="21"/>
    </row>
    <row r="22" spans="1:4" ht="15.75" customHeight="1" x14ac:dyDescent="0.25">
      <c r="A22" s="46" t="s">
        <v>9</v>
      </c>
      <c r="B22" s="26">
        <v>698</v>
      </c>
      <c r="C22" s="26">
        <v>736</v>
      </c>
      <c r="D22" s="21">
        <f t="shared" si="0"/>
        <v>5.444126074498568</v>
      </c>
    </row>
    <row r="23" spans="1:4" ht="15.75" customHeight="1" x14ac:dyDescent="0.3">
      <c r="A23" s="47" t="s">
        <v>10</v>
      </c>
      <c r="B23" s="26">
        <v>171</v>
      </c>
      <c r="C23" s="26">
        <v>197</v>
      </c>
      <c r="D23" s="21">
        <f t="shared" si="0"/>
        <v>15.204678362573098</v>
      </c>
    </row>
    <row r="24" spans="1:4" ht="15.75" customHeight="1" x14ac:dyDescent="0.3">
      <c r="A24" s="47" t="s">
        <v>78</v>
      </c>
      <c r="B24" s="26"/>
      <c r="C24" s="26">
        <v>9</v>
      </c>
      <c r="D24" s="21">
        <v>100</v>
      </c>
    </row>
    <row r="25" spans="1:4" ht="15.75" customHeight="1" x14ac:dyDescent="0.25">
      <c r="A25" s="46" t="s">
        <v>11</v>
      </c>
      <c r="B25" s="26">
        <v>18444</v>
      </c>
      <c r="C25" s="26">
        <v>19294</v>
      </c>
      <c r="D25" s="21">
        <f t="shared" si="0"/>
        <v>4.6085447842116674</v>
      </c>
    </row>
    <row r="26" spans="1:4" ht="15.75" customHeight="1" x14ac:dyDescent="0.25">
      <c r="A26" s="46" t="s">
        <v>12</v>
      </c>
      <c r="B26" s="26">
        <v>267</v>
      </c>
      <c r="C26" s="26">
        <v>271</v>
      </c>
      <c r="D26" s="21">
        <f t="shared" si="0"/>
        <v>1.4981273408239701</v>
      </c>
    </row>
    <row r="27" spans="1:4" ht="6.75" customHeight="1" x14ac:dyDescent="0.25">
      <c r="A27" s="46"/>
      <c r="B27" s="26"/>
      <c r="C27" s="26"/>
      <c r="D27" s="21"/>
    </row>
    <row r="28" spans="1:4" ht="15.75" customHeight="1" x14ac:dyDescent="0.25">
      <c r="A28" s="48" t="s">
        <v>13</v>
      </c>
      <c r="B28" s="26"/>
      <c r="C28" s="26"/>
      <c r="D28" s="21"/>
    </row>
    <row r="29" spans="1:4" ht="15.75" customHeight="1" x14ac:dyDescent="0.25">
      <c r="A29" s="46" t="s">
        <v>14</v>
      </c>
      <c r="B29" s="26">
        <v>12274</v>
      </c>
      <c r="C29" s="26">
        <v>12748</v>
      </c>
      <c r="D29" s="21">
        <f t="shared" si="0"/>
        <v>3.8618217370050516</v>
      </c>
    </row>
    <row r="30" spans="1:4" ht="15.75" customHeight="1" x14ac:dyDescent="0.25">
      <c r="A30" s="46" t="s">
        <v>15</v>
      </c>
      <c r="B30" s="26">
        <v>7306</v>
      </c>
      <c r="C30" s="26">
        <v>7759</v>
      </c>
      <c r="D30" s="21">
        <f t="shared" si="0"/>
        <v>6.2003832466465916</v>
      </c>
    </row>
    <row r="31" spans="1:4" ht="9.75" customHeight="1" x14ac:dyDescent="0.25">
      <c r="A31" s="46"/>
      <c r="B31" s="27"/>
      <c r="C31" s="27"/>
      <c r="D31" s="21"/>
    </row>
    <row r="32" spans="1:4" ht="15.75" customHeight="1" x14ac:dyDescent="0.25">
      <c r="A32" s="48" t="s">
        <v>16</v>
      </c>
      <c r="B32" s="27"/>
      <c r="C32" s="27"/>
      <c r="D32" s="21"/>
    </row>
    <row r="33" spans="1:4" ht="15.75" customHeight="1" x14ac:dyDescent="0.25">
      <c r="A33" s="46" t="s">
        <v>17</v>
      </c>
      <c r="B33" s="26">
        <v>10317</v>
      </c>
      <c r="C33" s="26">
        <v>10986</v>
      </c>
      <c r="D33" s="21">
        <f t="shared" si="0"/>
        <v>6.4844431520790931</v>
      </c>
    </row>
    <row r="34" spans="1:4" ht="15.75" customHeight="1" x14ac:dyDescent="0.25">
      <c r="A34" s="46" t="s">
        <v>18</v>
      </c>
      <c r="B34" s="26">
        <v>9263</v>
      </c>
      <c r="C34" s="26">
        <v>9521</v>
      </c>
      <c r="D34" s="21">
        <f t="shared" si="0"/>
        <v>2.7852747490014034</v>
      </c>
    </row>
    <row r="35" spans="1:4" ht="6.75" customHeight="1" x14ac:dyDescent="0.25">
      <c r="A35" s="49"/>
      <c r="B35" s="26"/>
      <c r="C35" s="26"/>
      <c r="D35" s="21"/>
    </row>
    <row r="36" spans="1:4" ht="15.75" customHeight="1" x14ac:dyDescent="0.25">
      <c r="A36" s="48" t="s">
        <v>19</v>
      </c>
      <c r="B36" s="26"/>
      <c r="C36" s="26"/>
      <c r="D36" s="21"/>
    </row>
    <row r="37" spans="1:4" ht="15.75" customHeight="1" x14ac:dyDescent="0.25">
      <c r="A37" s="50" t="s">
        <v>20</v>
      </c>
      <c r="B37" s="26">
        <v>5610</v>
      </c>
      <c r="C37" s="26">
        <v>5859</v>
      </c>
      <c r="D37" s="21">
        <f t="shared" si="0"/>
        <v>4.4385026737967914</v>
      </c>
    </row>
    <row r="38" spans="1:4" ht="15.75" customHeight="1" x14ac:dyDescent="0.25">
      <c r="A38" s="46" t="s">
        <v>21</v>
      </c>
      <c r="B38" s="26">
        <v>2935</v>
      </c>
      <c r="C38" s="26">
        <v>2827</v>
      </c>
      <c r="D38" s="21">
        <f t="shared" si="0"/>
        <v>-3.6797274275979555</v>
      </c>
    </row>
    <row r="39" spans="1:4" ht="15.75" customHeight="1" x14ac:dyDescent="0.25">
      <c r="A39" s="46" t="s">
        <v>22</v>
      </c>
      <c r="B39" s="26">
        <v>5277</v>
      </c>
      <c r="C39" s="26">
        <v>5645</v>
      </c>
      <c r="D39" s="21">
        <f t="shared" si="0"/>
        <v>6.9736592761038469</v>
      </c>
    </row>
    <row r="40" spans="1:4" ht="15.75" customHeight="1" x14ac:dyDescent="0.25">
      <c r="A40" s="46" t="s">
        <v>23</v>
      </c>
      <c r="B40" s="26">
        <v>2055</v>
      </c>
      <c r="C40" s="26">
        <v>2391</v>
      </c>
      <c r="D40" s="21">
        <f t="shared" si="0"/>
        <v>16.350364963503651</v>
      </c>
    </row>
    <row r="41" spans="1:4" ht="15.75" customHeight="1" x14ac:dyDescent="0.25">
      <c r="A41" s="46" t="s">
        <v>24</v>
      </c>
      <c r="B41" s="26">
        <v>3140</v>
      </c>
      <c r="C41" s="26">
        <v>3203</v>
      </c>
      <c r="D41" s="21">
        <f t="shared" si="0"/>
        <v>2.0063694267515921</v>
      </c>
    </row>
    <row r="42" spans="1:4" ht="15.75" customHeight="1" x14ac:dyDescent="0.25">
      <c r="A42" s="46" t="s">
        <v>25</v>
      </c>
      <c r="B42" s="26">
        <v>563</v>
      </c>
      <c r="C42" s="26">
        <v>582</v>
      </c>
      <c r="D42" s="21">
        <f t="shared" si="0"/>
        <v>3.374777975133215</v>
      </c>
    </row>
    <row r="43" spans="1:4" ht="8.25" customHeight="1" x14ac:dyDescent="0.25">
      <c r="A43" s="46"/>
      <c r="B43" s="26"/>
      <c r="C43" s="26"/>
      <c r="D43" s="21"/>
    </row>
    <row r="44" spans="1:4" ht="15.75" customHeight="1" x14ac:dyDescent="0.25">
      <c r="A44" s="48" t="s">
        <v>26</v>
      </c>
      <c r="B44" s="26"/>
      <c r="C44" s="26"/>
      <c r="D44" s="21"/>
    </row>
    <row r="45" spans="1:4" ht="15.75" customHeight="1" x14ac:dyDescent="0.25">
      <c r="A45" s="48" t="s">
        <v>53</v>
      </c>
      <c r="B45" s="28">
        <f>SUM(B46:B47)</f>
        <v>12475</v>
      </c>
      <c r="C45" s="28">
        <f>SUM(C46:C47)</f>
        <v>12966</v>
      </c>
      <c r="D45" s="23">
        <f t="shared" si="0"/>
        <v>3.9358717434869739</v>
      </c>
    </row>
    <row r="46" spans="1:4" ht="15.75" customHeight="1" x14ac:dyDescent="0.3">
      <c r="A46" s="47" t="s">
        <v>62</v>
      </c>
      <c r="B46" s="26">
        <v>12147</v>
      </c>
      <c r="C46" s="26">
        <v>12588</v>
      </c>
      <c r="D46" s="21">
        <f t="shared" si="0"/>
        <v>3.6305260558162509</v>
      </c>
    </row>
    <row r="47" spans="1:4" ht="15.75" customHeight="1" x14ac:dyDescent="0.3">
      <c r="A47" s="47" t="s">
        <v>63</v>
      </c>
      <c r="B47" s="26">
        <v>328</v>
      </c>
      <c r="C47" s="26">
        <v>378</v>
      </c>
      <c r="D47" s="21">
        <f t="shared" si="0"/>
        <v>15.24390243902439</v>
      </c>
    </row>
    <row r="48" spans="1:4" ht="6.75" customHeight="1" x14ac:dyDescent="0.25">
      <c r="A48" s="50"/>
      <c r="B48" s="27"/>
      <c r="C48" s="27"/>
      <c r="D48" s="21"/>
    </row>
    <row r="49" spans="1:229" ht="15.75" customHeight="1" x14ac:dyDescent="0.25">
      <c r="A49" s="48" t="s">
        <v>57</v>
      </c>
      <c r="B49" s="28">
        <f>SUM(B50:B56)</f>
        <v>7105</v>
      </c>
      <c r="C49" s="28">
        <f>SUM(C50:C56)</f>
        <v>7541</v>
      </c>
      <c r="D49" s="23">
        <f t="shared" si="0"/>
        <v>6.13652357494722</v>
      </c>
      <c r="E49" s="16"/>
    </row>
    <row r="50" spans="1:229" ht="15.75" customHeight="1" x14ac:dyDescent="0.3">
      <c r="A50" s="47" t="s">
        <v>64</v>
      </c>
      <c r="B50" s="26">
        <v>1180</v>
      </c>
      <c r="C50" s="26">
        <v>1132</v>
      </c>
      <c r="D50" s="21">
        <f t="shared" si="0"/>
        <v>-4.0677966101694913</v>
      </c>
    </row>
    <row r="51" spans="1:229" ht="15.75" customHeight="1" x14ac:dyDescent="0.25">
      <c r="A51" s="46" t="s">
        <v>65</v>
      </c>
      <c r="B51" s="26">
        <v>203</v>
      </c>
      <c r="C51" s="26">
        <v>214</v>
      </c>
      <c r="D51" s="21">
        <f t="shared" si="0"/>
        <v>5.4187192118226601</v>
      </c>
    </row>
    <row r="52" spans="1:229" ht="15.75" customHeight="1" x14ac:dyDescent="0.3">
      <c r="A52" s="47" t="s">
        <v>66</v>
      </c>
      <c r="B52" s="26">
        <v>681</v>
      </c>
      <c r="C52" s="26">
        <v>777</v>
      </c>
      <c r="D52" s="21">
        <f t="shared" si="0"/>
        <v>14.096916299559473</v>
      </c>
    </row>
    <row r="53" spans="1:229" ht="15.75" customHeight="1" x14ac:dyDescent="0.25">
      <c r="A53" s="46" t="s">
        <v>67</v>
      </c>
      <c r="B53" s="26">
        <v>646</v>
      </c>
      <c r="C53" s="26">
        <v>681</v>
      </c>
      <c r="D53" s="21">
        <f t="shared" si="0"/>
        <v>5.4179566563467496</v>
      </c>
    </row>
    <row r="54" spans="1:229" ht="15.75" customHeight="1" x14ac:dyDescent="0.3">
      <c r="A54" s="47" t="s">
        <v>68</v>
      </c>
      <c r="B54" s="26">
        <v>2160</v>
      </c>
      <c r="C54" s="26">
        <v>2356</v>
      </c>
      <c r="D54" s="21">
        <f t="shared" si="0"/>
        <v>9.0740740740740744</v>
      </c>
    </row>
    <row r="55" spans="1:229" ht="15.75" customHeight="1" x14ac:dyDescent="0.25">
      <c r="A55" s="46" t="s">
        <v>69</v>
      </c>
      <c r="B55" s="26">
        <v>1143</v>
      </c>
      <c r="C55" s="26">
        <v>1242</v>
      </c>
      <c r="D55" s="21">
        <f t="shared" si="0"/>
        <v>8.6614173228346463</v>
      </c>
    </row>
    <row r="56" spans="1:229" ht="15.75" customHeight="1" x14ac:dyDescent="0.3">
      <c r="A56" s="47" t="s">
        <v>70</v>
      </c>
      <c r="B56" s="26">
        <v>1092</v>
      </c>
      <c r="C56" s="26">
        <v>1139</v>
      </c>
      <c r="D56" s="21">
        <f t="shared" si="0"/>
        <v>4.3040293040293038</v>
      </c>
    </row>
    <row r="57" spans="1:229" s="3" customFormat="1" ht="6" customHeight="1" x14ac:dyDescent="0.25">
      <c r="A57" s="51"/>
      <c r="B57" s="29"/>
      <c r="C57" s="29"/>
      <c r="D57" s="21"/>
      <c r="HU57"/>
    </row>
    <row r="58" spans="1:229" s="3" customFormat="1" ht="15.75" customHeight="1" x14ac:dyDescent="0.25">
      <c r="A58" s="52" t="s">
        <v>71</v>
      </c>
      <c r="B58" s="56">
        <f>SUM(B62:B63)</f>
        <v>2931</v>
      </c>
      <c r="C58" s="56">
        <f>SUM(C62:C63)</f>
        <v>3065</v>
      </c>
      <c r="D58" s="54">
        <f>SUM(D62:D63)</f>
        <v>7.4081790766514493</v>
      </c>
      <c r="HU58"/>
    </row>
    <row r="59" spans="1:229" s="3" customFormat="1" ht="15.75" customHeight="1" x14ac:dyDescent="0.25">
      <c r="A59" s="45"/>
      <c r="B59" s="30"/>
      <c r="C59" s="30"/>
      <c r="D59" s="23"/>
      <c r="HU59"/>
    </row>
    <row r="60" spans="1:229" ht="15.75" customHeight="1" x14ac:dyDescent="0.25">
      <c r="A60" s="48" t="s">
        <v>27</v>
      </c>
      <c r="B60" s="26"/>
      <c r="C60" s="26"/>
      <c r="D60" s="21"/>
    </row>
    <row r="61" spans="1:229" ht="6" customHeight="1" x14ac:dyDescent="0.25">
      <c r="A61" s="48"/>
      <c r="B61" s="26"/>
      <c r="C61" s="26"/>
      <c r="D61" s="21"/>
    </row>
    <row r="62" spans="1:229" ht="15.75" customHeight="1" x14ac:dyDescent="0.25">
      <c r="A62" s="46" t="s">
        <v>54</v>
      </c>
      <c r="B62" s="26">
        <v>1917</v>
      </c>
      <c r="C62" s="26">
        <v>2042</v>
      </c>
      <c r="D62" s="21">
        <f t="shared" si="0"/>
        <v>6.5206051121544082</v>
      </c>
    </row>
    <row r="63" spans="1:229" ht="15.75" customHeight="1" x14ac:dyDescent="0.25">
      <c r="A63" s="46" t="s">
        <v>61</v>
      </c>
      <c r="B63" s="26">
        <v>1014</v>
      </c>
      <c r="C63" s="26">
        <v>1023</v>
      </c>
      <c r="D63" s="21">
        <f t="shared" si="0"/>
        <v>0.8875739644970414</v>
      </c>
    </row>
    <row r="64" spans="1:229" ht="6.75" customHeight="1" x14ac:dyDescent="0.25">
      <c r="A64" s="46"/>
      <c r="B64" s="31"/>
      <c r="C64" s="31"/>
      <c r="D64" s="21"/>
    </row>
    <row r="65" spans="1:228" ht="15.75" customHeight="1" x14ac:dyDescent="0.25">
      <c r="A65" s="48" t="s">
        <v>8</v>
      </c>
      <c r="B65" s="31"/>
      <c r="C65" s="31"/>
      <c r="D65" s="21"/>
    </row>
    <row r="66" spans="1:228" s="18" customFormat="1" ht="15.75" customHeight="1" x14ac:dyDescent="0.25">
      <c r="A66" s="46" t="s">
        <v>72</v>
      </c>
      <c r="B66" s="26">
        <v>1</v>
      </c>
      <c r="C66" s="26"/>
      <c r="D66" s="21">
        <f t="shared" si="0"/>
        <v>-100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</row>
    <row r="67" spans="1:228" ht="15.75" customHeight="1" x14ac:dyDescent="0.25">
      <c r="A67" s="46" t="s">
        <v>9</v>
      </c>
      <c r="B67" s="26">
        <v>171</v>
      </c>
      <c r="C67" s="26">
        <v>235</v>
      </c>
      <c r="D67" s="21">
        <f t="shared" si="0"/>
        <v>37.42690058479532</v>
      </c>
    </row>
    <row r="68" spans="1:228" ht="15.75" customHeight="1" x14ac:dyDescent="0.3">
      <c r="A68" s="47" t="s">
        <v>10</v>
      </c>
      <c r="B68" s="26">
        <v>180</v>
      </c>
      <c r="C68" s="26">
        <v>241</v>
      </c>
      <c r="D68" s="21">
        <f t="shared" si="0"/>
        <v>33.888888888888893</v>
      </c>
    </row>
    <row r="69" spans="1:228" ht="15.75" customHeight="1" x14ac:dyDescent="0.25">
      <c r="A69" s="46" t="s">
        <v>11</v>
      </c>
      <c r="B69" s="26">
        <v>1767</v>
      </c>
      <c r="C69" s="26">
        <v>1787</v>
      </c>
      <c r="D69" s="21">
        <f t="shared" si="0"/>
        <v>1.1318619128466327</v>
      </c>
    </row>
    <row r="70" spans="1:228" ht="15.75" customHeight="1" x14ac:dyDescent="0.25">
      <c r="A70" s="46" t="s">
        <v>12</v>
      </c>
      <c r="B70" s="25">
        <v>812</v>
      </c>
      <c r="C70" s="25">
        <v>802</v>
      </c>
      <c r="D70" s="21">
        <f>(C70-B70)/B70*100</f>
        <v>-1.2315270935960592</v>
      </c>
    </row>
    <row r="71" spans="1:228" ht="6.75" customHeight="1" x14ac:dyDescent="0.25">
      <c r="A71" s="46"/>
      <c r="B71" s="32"/>
      <c r="C71" s="32"/>
      <c r="D71" s="21"/>
    </row>
    <row r="72" spans="1:228" ht="15.75" customHeight="1" x14ac:dyDescent="0.25">
      <c r="A72" s="48" t="s">
        <v>13</v>
      </c>
      <c r="B72" s="33"/>
      <c r="C72" s="33"/>
      <c r="D72" s="21"/>
    </row>
    <row r="73" spans="1:228" ht="15.75" customHeight="1" x14ac:dyDescent="0.25">
      <c r="A73" s="46" t="s">
        <v>14</v>
      </c>
      <c r="B73" s="26">
        <v>1615</v>
      </c>
      <c r="C73" s="26">
        <v>1733</v>
      </c>
      <c r="D73" s="21">
        <f>(C73-B73)/B73*100</f>
        <v>7.3065015479876161</v>
      </c>
    </row>
    <row r="74" spans="1:228" ht="15.75" customHeight="1" x14ac:dyDescent="0.25">
      <c r="A74" s="46" t="s">
        <v>15</v>
      </c>
      <c r="B74" s="26">
        <v>1316</v>
      </c>
      <c r="C74" s="26">
        <v>1332</v>
      </c>
      <c r="D74" s="21">
        <f>(C74-B74)/B74*100</f>
        <v>1.21580547112462</v>
      </c>
    </row>
    <row r="75" spans="1:228" ht="9.75" customHeight="1" x14ac:dyDescent="0.25">
      <c r="A75" s="10"/>
      <c r="B75" s="10"/>
      <c r="C75" s="13"/>
      <c r="D75" s="17"/>
    </row>
    <row r="76" spans="1:228" ht="15.75" customHeight="1" x14ac:dyDescent="0.25">
      <c r="A76" s="66" t="s">
        <v>73</v>
      </c>
      <c r="B76" s="66"/>
      <c r="C76" s="66"/>
      <c r="D76" s="66"/>
    </row>
    <row r="77" spans="1:228" ht="15.75" customHeight="1" x14ac:dyDescent="0.25">
      <c r="A77" s="66" t="s">
        <v>77</v>
      </c>
      <c r="B77" s="66"/>
      <c r="C77" s="66"/>
      <c r="D77" s="66"/>
    </row>
    <row r="78" spans="1:228" ht="6.75" customHeight="1" thickBot="1" x14ac:dyDescent="0.3">
      <c r="A78" s="2"/>
      <c r="B78" s="2"/>
      <c r="C78" s="2"/>
    </row>
    <row r="79" spans="1:228" ht="15.75" customHeight="1" thickTop="1" x14ac:dyDescent="0.25">
      <c r="A79" s="67" t="s">
        <v>51</v>
      </c>
      <c r="B79" s="64">
        <v>2013</v>
      </c>
      <c r="C79" s="64">
        <v>2014</v>
      </c>
      <c r="D79" s="69" t="s">
        <v>87</v>
      </c>
    </row>
    <row r="80" spans="1:228" ht="15.75" customHeight="1" thickBot="1" x14ac:dyDescent="0.3">
      <c r="A80" s="68"/>
      <c r="B80" s="65"/>
      <c r="C80" s="65"/>
      <c r="D80" s="70"/>
    </row>
    <row r="81" spans="1:229" ht="15.75" customHeight="1" thickTop="1" x14ac:dyDescent="0.25">
      <c r="A81" s="44"/>
      <c r="B81" s="40"/>
      <c r="C81" s="41"/>
      <c r="D81" s="42"/>
    </row>
    <row r="82" spans="1:229" s="3" customFormat="1" ht="15.75" customHeight="1" x14ac:dyDescent="0.25">
      <c r="A82" s="52" t="s">
        <v>28</v>
      </c>
      <c r="B82" s="55">
        <f>SUM(B84+B88)</f>
        <v>1547</v>
      </c>
      <c r="C82" s="55">
        <f>SUM(C84+C88)</f>
        <v>1549</v>
      </c>
      <c r="D82" s="54">
        <f t="shared" ref="D82:D126" si="1">(C82-B82)/B82*100</f>
        <v>0.12928248222365868</v>
      </c>
      <c r="HU82"/>
    </row>
    <row r="83" spans="1:229" ht="15.75" customHeight="1" x14ac:dyDescent="0.25">
      <c r="A83" s="48" t="s">
        <v>50</v>
      </c>
      <c r="B83" s="34"/>
      <c r="C83" s="34"/>
      <c r="D83" s="21"/>
    </row>
    <row r="84" spans="1:229" ht="15.75" customHeight="1" x14ac:dyDescent="0.25">
      <c r="A84" s="48" t="s">
        <v>55</v>
      </c>
      <c r="B84" s="35">
        <f>SUM(B85:B86)</f>
        <v>768</v>
      </c>
      <c r="C84" s="35">
        <f>SUM(C85:C86)</f>
        <v>766</v>
      </c>
      <c r="D84" s="23">
        <f t="shared" si="1"/>
        <v>-0.26041666666666663</v>
      </c>
    </row>
    <row r="85" spans="1:229" ht="15.75" customHeight="1" x14ac:dyDescent="0.25">
      <c r="A85" s="46" t="s">
        <v>29</v>
      </c>
      <c r="B85" s="34">
        <v>475</v>
      </c>
      <c r="C85" s="34">
        <v>480</v>
      </c>
      <c r="D85" s="21">
        <f t="shared" si="1"/>
        <v>1.0526315789473684</v>
      </c>
    </row>
    <row r="86" spans="1:229" ht="15.75" customHeight="1" x14ac:dyDescent="0.25">
      <c r="A86" s="46" t="s">
        <v>30</v>
      </c>
      <c r="B86" s="34">
        <v>293</v>
      </c>
      <c r="C86" s="34">
        <v>286</v>
      </c>
      <c r="D86" s="21">
        <f t="shared" si="1"/>
        <v>-2.3890784982935154</v>
      </c>
    </row>
    <row r="87" spans="1:229" ht="15.75" customHeight="1" x14ac:dyDescent="0.25">
      <c r="A87" s="50"/>
      <c r="B87" s="34"/>
      <c r="C87" s="34"/>
      <c r="D87" s="21"/>
    </row>
    <row r="88" spans="1:229" ht="15.75" customHeight="1" x14ac:dyDescent="0.25">
      <c r="A88" s="48" t="s">
        <v>58</v>
      </c>
      <c r="B88" s="35">
        <f>SUM(B89:B90)</f>
        <v>779</v>
      </c>
      <c r="C88" s="35">
        <f>SUM(C89:C90)</f>
        <v>783</v>
      </c>
      <c r="D88" s="23">
        <f t="shared" si="1"/>
        <v>0.51347881899871628</v>
      </c>
    </row>
    <row r="89" spans="1:229" ht="15.75" customHeight="1" x14ac:dyDescent="0.25">
      <c r="A89" s="46" t="s">
        <v>31</v>
      </c>
      <c r="B89" s="34">
        <v>476</v>
      </c>
      <c r="C89" s="34">
        <v>485</v>
      </c>
      <c r="D89" s="21">
        <f t="shared" si="1"/>
        <v>1.8907563025210083</v>
      </c>
    </row>
    <row r="90" spans="1:229" ht="15.75" customHeight="1" x14ac:dyDescent="0.25">
      <c r="A90" s="46" t="s">
        <v>32</v>
      </c>
      <c r="B90" s="34">
        <v>303</v>
      </c>
      <c r="C90" s="34">
        <v>298</v>
      </c>
      <c r="D90" s="21">
        <f t="shared" si="1"/>
        <v>-1.6501650165016499</v>
      </c>
    </row>
    <row r="91" spans="1:229" ht="15.75" customHeight="1" x14ac:dyDescent="0.25">
      <c r="A91" s="50"/>
      <c r="B91" s="34"/>
      <c r="C91" s="34"/>
      <c r="D91" s="21"/>
    </row>
    <row r="92" spans="1:229" ht="15.75" customHeight="1" x14ac:dyDescent="0.25">
      <c r="A92" s="48" t="s">
        <v>33</v>
      </c>
      <c r="B92" s="35">
        <f>SUM(B93:B94)</f>
        <v>1547</v>
      </c>
      <c r="C92" s="35">
        <f>SUM(C93:C94)</f>
        <v>1549</v>
      </c>
      <c r="D92" s="23">
        <f>(C92-B92)/B92*100</f>
        <v>0.12928248222365868</v>
      </c>
    </row>
    <row r="93" spans="1:229" ht="15.75" customHeight="1" x14ac:dyDescent="0.25">
      <c r="A93" s="46" t="s">
        <v>74</v>
      </c>
      <c r="B93" s="34">
        <v>479</v>
      </c>
      <c r="C93" s="34">
        <v>498</v>
      </c>
      <c r="D93" s="21">
        <f t="shared" si="1"/>
        <v>3.9665970772442591</v>
      </c>
    </row>
    <row r="94" spans="1:229" ht="15.75" customHeight="1" x14ac:dyDescent="0.25">
      <c r="A94" s="46" t="s">
        <v>75</v>
      </c>
      <c r="B94" s="34">
        <v>1068</v>
      </c>
      <c r="C94" s="34">
        <v>1051</v>
      </c>
      <c r="D94" s="21">
        <f t="shared" si="1"/>
        <v>-1.5917602996254683</v>
      </c>
    </row>
    <row r="95" spans="1:229" ht="12" customHeight="1" x14ac:dyDescent="0.25">
      <c r="A95" s="50"/>
      <c r="B95" s="34"/>
      <c r="C95" s="34"/>
      <c r="D95" s="21"/>
    </row>
    <row r="96" spans="1:229" ht="15.75" customHeight="1" x14ac:dyDescent="0.25">
      <c r="A96" s="48" t="s">
        <v>49</v>
      </c>
      <c r="B96" s="34"/>
      <c r="C96" s="34"/>
      <c r="D96" s="21"/>
    </row>
    <row r="97" spans="1:229" ht="15.75" customHeight="1" x14ac:dyDescent="0.25">
      <c r="A97" s="48" t="s">
        <v>56</v>
      </c>
      <c r="B97" s="35">
        <f>SUM(B98:B103)</f>
        <v>768</v>
      </c>
      <c r="C97" s="35">
        <f>SUM(C98:C103)</f>
        <v>766</v>
      </c>
      <c r="D97" s="23">
        <f t="shared" si="1"/>
        <v>-0.26041666666666663</v>
      </c>
    </row>
    <row r="98" spans="1:229" ht="15.75" customHeight="1" x14ac:dyDescent="0.25">
      <c r="A98" s="46" t="s">
        <v>34</v>
      </c>
      <c r="B98" s="34">
        <v>139</v>
      </c>
      <c r="C98" s="34">
        <v>145</v>
      </c>
      <c r="D98" s="21">
        <f t="shared" si="1"/>
        <v>4.3165467625899279</v>
      </c>
    </row>
    <row r="99" spans="1:229" ht="15.75" customHeight="1" x14ac:dyDescent="0.25">
      <c r="A99" s="46" t="s">
        <v>35</v>
      </c>
      <c r="B99" s="34">
        <v>3</v>
      </c>
      <c r="C99" s="34">
        <v>2</v>
      </c>
      <c r="D99" s="21">
        <f t="shared" si="1"/>
        <v>-33.333333333333329</v>
      </c>
    </row>
    <row r="100" spans="1:229" ht="15.75" customHeight="1" x14ac:dyDescent="0.25">
      <c r="A100" s="46" t="s">
        <v>36</v>
      </c>
      <c r="B100" s="36">
        <v>1</v>
      </c>
      <c r="C100" s="36">
        <v>1</v>
      </c>
      <c r="D100" s="21">
        <f t="shared" si="1"/>
        <v>0</v>
      </c>
    </row>
    <row r="101" spans="1:229" ht="15.75" customHeight="1" x14ac:dyDescent="0.25">
      <c r="A101" s="46" t="s">
        <v>37</v>
      </c>
      <c r="B101" s="36">
        <v>288</v>
      </c>
      <c r="C101" s="36">
        <v>270</v>
      </c>
      <c r="D101" s="21">
        <f t="shared" si="1"/>
        <v>-6.25</v>
      </c>
    </row>
    <row r="102" spans="1:229" ht="15.75" customHeight="1" x14ac:dyDescent="0.25">
      <c r="A102" s="46" t="s">
        <v>38</v>
      </c>
      <c r="B102" s="36">
        <v>321</v>
      </c>
      <c r="C102" s="36">
        <v>320</v>
      </c>
      <c r="D102" s="21">
        <f t="shared" si="1"/>
        <v>-0.3115264797507788</v>
      </c>
    </row>
    <row r="103" spans="1:229" ht="15.75" customHeight="1" x14ac:dyDescent="0.25">
      <c r="A103" s="46" t="s">
        <v>39</v>
      </c>
      <c r="B103" s="36">
        <v>16</v>
      </c>
      <c r="C103" s="36">
        <v>28</v>
      </c>
      <c r="D103" s="21">
        <f t="shared" si="1"/>
        <v>75</v>
      </c>
    </row>
    <row r="104" spans="1:229" ht="11.25" customHeight="1" x14ac:dyDescent="0.25">
      <c r="A104" s="46"/>
      <c r="B104" s="36"/>
      <c r="C104" s="36"/>
      <c r="D104" s="21"/>
    </row>
    <row r="105" spans="1:229" ht="15.75" customHeight="1" x14ac:dyDescent="0.25">
      <c r="A105" s="48" t="s">
        <v>59</v>
      </c>
      <c r="B105" s="35">
        <f>SUM(B106:B110)</f>
        <v>779</v>
      </c>
      <c r="C105" s="35">
        <f>SUM(C106:C110)</f>
        <v>783</v>
      </c>
      <c r="D105" s="23">
        <f t="shared" si="1"/>
        <v>0.51347881899871628</v>
      </c>
    </row>
    <row r="106" spans="1:229" ht="15.75" customHeight="1" x14ac:dyDescent="0.25">
      <c r="A106" s="46" t="s">
        <v>34</v>
      </c>
      <c r="B106" s="34">
        <v>55</v>
      </c>
      <c r="C106" s="34">
        <v>54</v>
      </c>
      <c r="D106" s="21">
        <f t="shared" si="1"/>
        <v>-1.8181818181818181</v>
      </c>
    </row>
    <row r="107" spans="1:229" ht="15.75" customHeight="1" x14ac:dyDescent="0.25">
      <c r="A107" s="46" t="s">
        <v>40</v>
      </c>
      <c r="B107" s="34">
        <v>4</v>
      </c>
      <c r="C107" s="34">
        <v>6</v>
      </c>
      <c r="D107" s="21">
        <f t="shared" si="1"/>
        <v>50</v>
      </c>
    </row>
    <row r="108" spans="1:229" ht="15.75" customHeight="1" x14ac:dyDescent="0.25">
      <c r="A108" s="46" t="s">
        <v>41</v>
      </c>
      <c r="B108" s="34">
        <v>144</v>
      </c>
      <c r="C108" s="34">
        <v>152</v>
      </c>
      <c r="D108" s="21">
        <f t="shared" si="1"/>
        <v>5.5555555555555554</v>
      </c>
    </row>
    <row r="109" spans="1:229" ht="15.75" customHeight="1" x14ac:dyDescent="0.25">
      <c r="A109" s="46" t="s">
        <v>42</v>
      </c>
      <c r="B109" s="34">
        <v>567</v>
      </c>
      <c r="C109" s="34">
        <v>561</v>
      </c>
      <c r="D109" s="21">
        <f t="shared" si="1"/>
        <v>-1.0582010582010581</v>
      </c>
    </row>
    <row r="110" spans="1:229" ht="15.75" customHeight="1" x14ac:dyDescent="0.25">
      <c r="A110" s="46" t="s">
        <v>43</v>
      </c>
      <c r="B110" s="34">
        <v>9</v>
      </c>
      <c r="C110" s="34">
        <v>10</v>
      </c>
      <c r="D110" s="21">
        <f t="shared" si="1"/>
        <v>11.111111111111111</v>
      </c>
    </row>
    <row r="111" spans="1:229" s="3" customFormat="1" ht="11.25" customHeight="1" x14ac:dyDescent="0.25">
      <c r="A111" s="45"/>
      <c r="B111" s="37"/>
      <c r="C111" s="37"/>
      <c r="D111" s="21"/>
      <c r="HU111"/>
    </row>
    <row r="112" spans="1:229" s="3" customFormat="1" ht="15.75" customHeight="1" x14ac:dyDescent="0.25">
      <c r="A112" s="52" t="s">
        <v>47</v>
      </c>
      <c r="B112" s="55">
        <f>SUM(B113:B114)</f>
        <v>85</v>
      </c>
      <c r="C112" s="55">
        <f>SUM(C113:C114)</f>
        <v>104</v>
      </c>
      <c r="D112" s="54">
        <f t="shared" si="1"/>
        <v>22.352941176470591</v>
      </c>
      <c r="HU112"/>
    </row>
    <row r="113" spans="1:229" ht="15.75" customHeight="1" x14ac:dyDescent="0.25">
      <c r="A113" s="46" t="s">
        <v>14</v>
      </c>
      <c r="B113" s="34">
        <v>50</v>
      </c>
      <c r="C113" s="34">
        <v>61</v>
      </c>
      <c r="D113" s="21">
        <f t="shared" si="1"/>
        <v>22</v>
      </c>
    </row>
    <row r="114" spans="1:229" ht="15.75" customHeight="1" x14ac:dyDescent="0.25">
      <c r="A114" s="46" t="s">
        <v>15</v>
      </c>
      <c r="B114" s="34">
        <v>35</v>
      </c>
      <c r="C114" s="34">
        <v>43</v>
      </c>
      <c r="D114" s="21">
        <f t="shared" si="1"/>
        <v>22.857142857142858</v>
      </c>
    </row>
    <row r="115" spans="1:229" s="3" customFormat="1" ht="15.75" customHeight="1" x14ac:dyDescent="0.25">
      <c r="A115" s="45"/>
      <c r="B115" s="38"/>
      <c r="C115" s="38"/>
      <c r="D115" s="21"/>
      <c r="HU115"/>
    </row>
    <row r="116" spans="1:229" s="3" customFormat="1" ht="15.75" customHeight="1" x14ac:dyDescent="0.25">
      <c r="A116" s="52" t="s">
        <v>44</v>
      </c>
      <c r="B116" s="55">
        <f>SUM(B117:B118)</f>
        <v>1878</v>
      </c>
      <c r="C116" s="55">
        <f>SUM(C117:C118)</f>
        <v>1852</v>
      </c>
      <c r="D116" s="54">
        <f t="shared" si="1"/>
        <v>-1.3844515441959531</v>
      </c>
      <c r="HU116"/>
    </row>
    <row r="117" spans="1:229" ht="15.75" customHeight="1" x14ac:dyDescent="0.25">
      <c r="A117" s="46" t="s">
        <v>14</v>
      </c>
      <c r="B117" s="34">
        <v>952</v>
      </c>
      <c r="C117" s="34">
        <v>936</v>
      </c>
      <c r="D117" s="21">
        <f t="shared" si="1"/>
        <v>-1.680672268907563</v>
      </c>
    </row>
    <row r="118" spans="1:229" ht="15.75" customHeight="1" x14ac:dyDescent="0.25">
      <c r="A118" s="46" t="s">
        <v>15</v>
      </c>
      <c r="B118" s="34">
        <v>926</v>
      </c>
      <c r="C118" s="34">
        <v>916</v>
      </c>
      <c r="D118" s="21">
        <f t="shared" si="1"/>
        <v>-1.079913606911447</v>
      </c>
    </row>
    <row r="119" spans="1:229" s="3" customFormat="1" ht="15.75" customHeight="1" x14ac:dyDescent="0.25">
      <c r="A119" s="45"/>
      <c r="B119" s="37"/>
      <c r="C119" s="37"/>
      <c r="D119" s="21"/>
      <c r="HU119"/>
    </row>
    <row r="120" spans="1:229" s="3" customFormat="1" ht="15.75" customHeight="1" x14ac:dyDescent="0.25">
      <c r="A120" s="52" t="s">
        <v>48</v>
      </c>
      <c r="B120" s="56">
        <f>SUM(B121+B130)</f>
        <v>72684700</v>
      </c>
      <c r="C120" s="56">
        <f>SUM(C121+C130)</f>
        <v>75728486</v>
      </c>
      <c r="D120" s="54">
        <f t="shared" si="1"/>
        <v>4.1876570997747811</v>
      </c>
      <c r="HU120"/>
    </row>
    <row r="121" spans="1:229" s="59" customFormat="1" ht="15.75" customHeight="1" x14ac:dyDescent="0.3">
      <c r="A121" s="48" t="s">
        <v>45</v>
      </c>
      <c r="B121" s="27">
        <f>SUM(B122:B128)</f>
        <v>68222700</v>
      </c>
      <c r="C121" s="27">
        <f>SUM(C122:C128)</f>
        <v>71726076</v>
      </c>
      <c r="D121" s="57">
        <f t="shared" si="1"/>
        <v>5.1352057306439063</v>
      </c>
      <c r="E121" s="60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  <c r="BH121" s="58"/>
      <c r="BI121" s="58"/>
      <c r="BJ121" s="58"/>
      <c r="BK121" s="58"/>
      <c r="BL121" s="58"/>
      <c r="BM121" s="58"/>
      <c r="BN121" s="58"/>
      <c r="BO121" s="58"/>
      <c r="BP121" s="58"/>
      <c r="BQ121" s="58"/>
      <c r="BR121" s="58"/>
      <c r="BS121" s="58"/>
      <c r="BT121" s="58"/>
      <c r="BU121" s="58"/>
      <c r="BV121" s="58"/>
      <c r="BW121" s="58"/>
      <c r="BX121" s="58"/>
      <c r="BY121" s="58"/>
      <c r="BZ121" s="58"/>
      <c r="CA121" s="58"/>
      <c r="CB121" s="58"/>
      <c r="CC121" s="58"/>
      <c r="CD121" s="58"/>
      <c r="CE121" s="58"/>
      <c r="CF121" s="58"/>
      <c r="CG121" s="58"/>
      <c r="CH121" s="58"/>
      <c r="CI121" s="58"/>
      <c r="CJ121" s="58"/>
      <c r="CK121" s="58"/>
      <c r="CL121" s="58"/>
      <c r="CM121" s="58"/>
      <c r="CN121" s="58"/>
      <c r="CO121" s="58"/>
      <c r="CP121" s="58"/>
      <c r="CQ121" s="58"/>
      <c r="CR121" s="58"/>
      <c r="CS121" s="58"/>
      <c r="CT121" s="58"/>
      <c r="CU121" s="58"/>
      <c r="CV121" s="58"/>
      <c r="CW121" s="58"/>
      <c r="CX121" s="58"/>
      <c r="CY121" s="58"/>
      <c r="CZ121" s="58"/>
      <c r="DA121" s="58"/>
      <c r="DB121" s="58"/>
      <c r="DC121" s="58"/>
      <c r="DD121" s="58"/>
      <c r="DE121" s="58"/>
      <c r="DF121" s="58"/>
      <c r="DG121" s="58"/>
      <c r="DH121" s="58"/>
      <c r="DI121" s="58"/>
      <c r="DJ121" s="58"/>
      <c r="DK121" s="58"/>
      <c r="DL121" s="58"/>
      <c r="DM121" s="58"/>
      <c r="DN121" s="58"/>
      <c r="DO121" s="58"/>
      <c r="DP121" s="58"/>
      <c r="DQ121" s="58"/>
      <c r="DR121" s="58"/>
      <c r="DS121" s="58"/>
      <c r="DT121" s="58"/>
      <c r="DU121" s="58"/>
      <c r="DV121" s="58"/>
      <c r="DW121" s="58"/>
      <c r="DX121" s="58"/>
      <c r="DY121" s="58"/>
      <c r="DZ121" s="58"/>
      <c r="EA121" s="58"/>
      <c r="EB121" s="58"/>
      <c r="EC121" s="58"/>
      <c r="ED121" s="58"/>
      <c r="EE121" s="58"/>
      <c r="EF121" s="58"/>
      <c r="EG121" s="58"/>
      <c r="EH121" s="58"/>
      <c r="EI121" s="58"/>
      <c r="EJ121" s="58"/>
      <c r="EK121" s="58"/>
      <c r="EL121" s="58"/>
      <c r="EM121" s="58"/>
      <c r="EN121" s="58"/>
      <c r="EO121" s="58"/>
      <c r="EP121" s="58"/>
      <c r="EQ121" s="58"/>
      <c r="ER121" s="58"/>
      <c r="ES121" s="58"/>
      <c r="ET121" s="58"/>
      <c r="EU121" s="58"/>
      <c r="EV121" s="58"/>
      <c r="EW121" s="58"/>
      <c r="EX121" s="58"/>
      <c r="EY121" s="58"/>
      <c r="EZ121" s="58"/>
      <c r="FA121" s="58"/>
      <c r="FB121" s="58"/>
      <c r="FC121" s="58"/>
      <c r="FD121" s="58"/>
      <c r="FE121" s="58"/>
      <c r="FF121" s="58"/>
      <c r="FG121" s="58"/>
      <c r="FH121" s="58"/>
      <c r="FI121" s="58"/>
      <c r="FJ121" s="58"/>
      <c r="FK121" s="58"/>
      <c r="FL121" s="58"/>
      <c r="FM121" s="58"/>
      <c r="FN121" s="58"/>
      <c r="FO121" s="58"/>
      <c r="FP121" s="58"/>
      <c r="FQ121" s="58"/>
      <c r="FR121" s="58"/>
      <c r="FS121" s="58"/>
      <c r="FT121" s="58"/>
      <c r="FU121" s="58"/>
      <c r="FV121" s="58"/>
      <c r="FW121" s="58"/>
      <c r="FX121" s="58"/>
      <c r="FY121" s="58"/>
      <c r="FZ121" s="58"/>
      <c r="GA121" s="58"/>
      <c r="GB121" s="58"/>
      <c r="GC121" s="58"/>
      <c r="GD121" s="58"/>
      <c r="GE121" s="58"/>
      <c r="GF121" s="58"/>
      <c r="GG121" s="58"/>
      <c r="GH121" s="58"/>
      <c r="GI121" s="58"/>
      <c r="GJ121" s="58"/>
      <c r="GK121" s="58"/>
      <c r="GL121" s="58"/>
      <c r="GM121" s="58"/>
      <c r="GN121" s="58"/>
      <c r="GO121" s="58"/>
      <c r="GP121" s="58"/>
      <c r="GQ121" s="58"/>
      <c r="GR121" s="58"/>
      <c r="GS121" s="58"/>
      <c r="GT121" s="58"/>
      <c r="GU121" s="58"/>
      <c r="GV121" s="58"/>
      <c r="GW121" s="58"/>
      <c r="GX121" s="58"/>
      <c r="GY121" s="58"/>
      <c r="GZ121" s="58"/>
      <c r="HA121" s="58"/>
      <c r="HB121" s="58"/>
      <c r="HC121" s="58"/>
      <c r="HD121" s="58"/>
      <c r="HE121" s="58"/>
      <c r="HF121" s="58"/>
      <c r="HG121" s="58"/>
      <c r="HH121" s="58"/>
      <c r="HI121" s="58"/>
      <c r="HJ121" s="58"/>
      <c r="HK121" s="58"/>
      <c r="HL121" s="58"/>
      <c r="HM121" s="58"/>
      <c r="HN121" s="58"/>
      <c r="HO121" s="58"/>
      <c r="HP121" s="58"/>
      <c r="HQ121" s="58"/>
      <c r="HR121" s="58"/>
      <c r="HS121" s="58"/>
      <c r="HT121" s="58"/>
    </row>
    <row r="122" spans="1:229" ht="15.75" customHeight="1" x14ac:dyDescent="0.25">
      <c r="A122" s="46" t="s">
        <v>79</v>
      </c>
      <c r="B122" s="26">
        <f>56342915</f>
        <v>56342915</v>
      </c>
      <c r="C122" s="26">
        <f>59583640</f>
        <v>59583640</v>
      </c>
      <c r="D122" s="21">
        <f>(C122-B122)/B122*100</f>
        <v>5.7517879577228124</v>
      </c>
      <c r="E122" s="14"/>
    </row>
    <row r="123" spans="1:229" ht="15.75" customHeight="1" x14ac:dyDescent="0.25">
      <c r="A123" s="46" t="s">
        <v>80</v>
      </c>
      <c r="B123" s="26">
        <f>5645951</f>
        <v>5645951</v>
      </c>
      <c r="C123" s="26">
        <f>5371301</f>
        <v>5371301</v>
      </c>
      <c r="D123" s="21">
        <f t="shared" ref="D123:D132" si="2">(C123-B123)/B123*100</f>
        <v>-4.8645480628507052</v>
      </c>
      <c r="E123" s="14"/>
    </row>
    <row r="124" spans="1:229" ht="15.75" customHeight="1" x14ac:dyDescent="0.25">
      <c r="A124" s="46" t="s">
        <v>81</v>
      </c>
      <c r="B124" s="26">
        <f>2719263</f>
        <v>2719263</v>
      </c>
      <c r="C124" s="26">
        <f>2663085</f>
        <v>2663085</v>
      </c>
      <c r="D124" s="21">
        <f t="shared" si="2"/>
        <v>-2.0659274222463955</v>
      </c>
      <c r="E124" s="14"/>
    </row>
    <row r="125" spans="1:229" ht="15.75" customHeight="1" x14ac:dyDescent="0.25">
      <c r="A125" s="46" t="s">
        <v>82</v>
      </c>
      <c r="B125" s="26">
        <f>812767</f>
        <v>812767</v>
      </c>
      <c r="C125" s="26">
        <f>786710</f>
        <v>786710</v>
      </c>
      <c r="D125" s="21">
        <f t="shared" si="2"/>
        <v>-3.2059618562269381</v>
      </c>
      <c r="E125" s="14"/>
    </row>
    <row r="126" spans="1:229" ht="15.75" customHeight="1" x14ac:dyDescent="0.25">
      <c r="A126" s="46" t="s">
        <v>83</v>
      </c>
      <c r="B126" s="26">
        <f>1892515</f>
        <v>1892515</v>
      </c>
      <c r="C126" s="26">
        <f>2182200</f>
        <v>2182200</v>
      </c>
      <c r="D126" s="21">
        <f t="shared" si="1"/>
        <v>15.306879998309128</v>
      </c>
      <c r="E126" s="14"/>
    </row>
    <row r="127" spans="1:229" ht="15.75" customHeight="1" x14ac:dyDescent="0.25">
      <c r="A127" s="46" t="s">
        <v>84</v>
      </c>
      <c r="B127" s="26">
        <f>799289</f>
        <v>799289</v>
      </c>
      <c r="C127" s="26">
        <f>1129140</f>
        <v>1129140</v>
      </c>
      <c r="D127" s="21">
        <f t="shared" si="2"/>
        <v>41.26805198119829</v>
      </c>
      <c r="E127" s="14"/>
    </row>
    <row r="128" spans="1:229" ht="15.75" customHeight="1" x14ac:dyDescent="0.25">
      <c r="A128" s="46" t="s">
        <v>85</v>
      </c>
      <c r="B128" s="26">
        <f>10000</f>
        <v>10000</v>
      </c>
      <c r="C128" s="26">
        <f>10000</f>
        <v>10000</v>
      </c>
      <c r="D128" s="21">
        <f t="shared" si="2"/>
        <v>0</v>
      </c>
      <c r="E128" s="14"/>
    </row>
    <row r="129" spans="1:228" ht="15.75" customHeight="1" x14ac:dyDescent="0.25">
      <c r="A129" s="46"/>
      <c r="B129" s="26"/>
      <c r="C129" s="26"/>
      <c r="D129" s="21"/>
      <c r="E129" s="14"/>
    </row>
    <row r="130" spans="1:228" s="59" customFormat="1" ht="15.75" customHeight="1" x14ac:dyDescent="0.3">
      <c r="A130" s="48" t="s">
        <v>46</v>
      </c>
      <c r="B130" s="27">
        <f>SUM(B131:B132)</f>
        <v>4462000</v>
      </c>
      <c r="C130" s="27">
        <f>SUM(C131:C132)</f>
        <v>4002410</v>
      </c>
      <c r="D130" s="57">
        <f t="shared" si="2"/>
        <v>-10.3000896458987</v>
      </c>
      <c r="E130" s="60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  <c r="BH130" s="58"/>
      <c r="BI130" s="58"/>
      <c r="BJ130" s="58"/>
      <c r="BK130" s="58"/>
      <c r="BL130" s="58"/>
      <c r="BM130" s="58"/>
      <c r="BN130" s="58"/>
      <c r="BO130" s="58"/>
      <c r="BP130" s="58"/>
      <c r="BQ130" s="58"/>
      <c r="BR130" s="58"/>
      <c r="BS130" s="58"/>
      <c r="BT130" s="58"/>
      <c r="BU130" s="58"/>
      <c r="BV130" s="58"/>
      <c r="BW130" s="58"/>
      <c r="BX130" s="58"/>
      <c r="BY130" s="58"/>
      <c r="BZ130" s="58"/>
      <c r="CA130" s="58"/>
      <c r="CB130" s="58"/>
      <c r="CC130" s="58"/>
      <c r="CD130" s="58"/>
      <c r="CE130" s="58"/>
      <c r="CF130" s="58"/>
      <c r="CG130" s="58"/>
      <c r="CH130" s="58"/>
      <c r="CI130" s="58"/>
      <c r="CJ130" s="58"/>
      <c r="CK130" s="58"/>
      <c r="CL130" s="58"/>
      <c r="CM130" s="58"/>
      <c r="CN130" s="58"/>
      <c r="CO130" s="58"/>
      <c r="CP130" s="58"/>
      <c r="CQ130" s="58"/>
      <c r="CR130" s="58"/>
      <c r="CS130" s="58"/>
      <c r="CT130" s="58"/>
      <c r="CU130" s="58"/>
      <c r="CV130" s="58"/>
      <c r="CW130" s="58"/>
      <c r="CX130" s="58"/>
      <c r="CY130" s="58"/>
      <c r="CZ130" s="58"/>
      <c r="DA130" s="58"/>
      <c r="DB130" s="58"/>
      <c r="DC130" s="58"/>
      <c r="DD130" s="58"/>
      <c r="DE130" s="58"/>
      <c r="DF130" s="58"/>
      <c r="DG130" s="58"/>
      <c r="DH130" s="58"/>
      <c r="DI130" s="58"/>
      <c r="DJ130" s="58"/>
      <c r="DK130" s="58"/>
      <c r="DL130" s="58"/>
      <c r="DM130" s="58"/>
      <c r="DN130" s="58"/>
      <c r="DO130" s="58"/>
      <c r="DP130" s="58"/>
      <c r="DQ130" s="58"/>
      <c r="DR130" s="58"/>
      <c r="DS130" s="58"/>
      <c r="DT130" s="58"/>
      <c r="DU130" s="58"/>
      <c r="DV130" s="58"/>
      <c r="DW130" s="58"/>
      <c r="DX130" s="58"/>
      <c r="DY130" s="58"/>
      <c r="DZ130" s="58"/>
      <c r="EA130" s="58"/>
      <c r="EB130" s="58"/>
      <c r="EC130" s="58"/>
      <c r="ED130" s="58"/>
      <c r="EE130" s="58"/>
      <c r="EF130" s="58"/>
      <c r="EG130" s="58"/>
      <c r="EH130" s="58"/>
      <c r="EI130" s="58"/>
      <c r="EJ130" s="58"/>
      <c r="EK130" s="58"/>
      <c r="EL130" s="58"/>
      <c r="EM130" s="58"/>
      <c r="EN130" s="58"/>
      <c r="EO130" s="58"/>
      <c r="EP130" s="58"/>
      <c r="EQ130" s="58"/>
      <c r="ER130" s="58"/>
      <c r="ES130" s="58"/>
      <c r="ET130" s="58"/>
      <c r="EU130" s="58"/>
      <c r="EV130" s="58"/>
      <c r="EW130" s="58"/>
      <c r="EX130" s="58"/>
      <c r="EY130" s="58"/>
      <c r="EZ130" s="58"/>
      <c r="FA130" s="58"/>
      <c r="FB130" s="58"/>
      <c r="FC130" s="58"/>
      <c r="FD130" s="58"/>
      <c r="FE130" s="58"/>
      <c r="FF130" s="58"/>
      <c r="FG130" s="58"/>
      <c r="FH130" s="58"/>
      <c r="FI130" s="58"/>
      <c r="FJ130" s="58"/>
      <c r="FK130" s="58"/>
      <c r="FL130" s="58"/>
      <c r="FM130" s="58"/>
      <c r="FN130" s="58"/>
      <c r="FO130" s="58"/>
      <c r="FP130" s="58"/>
      <c r="FQ130" s="58"/>
      <c r="FR130" s="58"/>
      <c r="FS130" s="58"/>
      <c r="FT130" s="58"/>
      <c r="FU130" s="58"/>
      <c r="FV130" s="58"/>
      <c r="FW130" s="58"/>
      <c r="FX130" s="58"/>
      <c r="FY130" s="58"/>
      <c r="FZ130" s="58"/>
      <c r="GA130" s="58"/>
      <c r="GB130" s="58"/>
      <c r="GC130" s="58"/>
      <c r="GD130" s="58"/>
      <c r="GE130" s="58"/>
      <c r="GF130" s="58"/>
      <c r="GG130" s="58"/>
      <c r="GH130" s="58"/>
      <c r="GI130" s="58"/>
      <c r="GJ130" s="58"/>
      <c r="GK130" s="58"/>
      <c r="GL130" s="58"/>
      <c r="GM130" s="58"/>
      <c r="GN130" s="58"/>
      <c r="GO130" s="58"/>
      <c r="GP130" s="58"/>
      <c r="GQ130" s="58"/>
      <c r="GR130" s="58"/>
      <c r="GS130" s="58"/>
      <c r="GT130" s="58"/>
      <c r="GU130" s="58"/>
      <c r="GV130" s="58"/>
      <c r="GW130" s="58"/>
      <c r="GX130" s="58"/>
      <c r="GY130" s="58"/>
      <c r="GZ130" s="58"/>
      <c r="HA130" s="58"/>
      <c r="HB130" s="58"/>
      <c r="HC130" s="58"/>
      <c r="HD130" s="58"/>
      <c r="HE130" s="58"/>
      <c r="HF130" s="58"/>
      <c r="HG130" s="58"/>
      <c r="HH130" s="58"/>
      <c r="HI130" s="58"/>
      <c r="HJ130" s="58"/>
      <c r="HK130" s="58"/>
      <c r="HL130" s="58"/>
      <c r="HM130" s="58"/>
      <c r="HN130" s="58"/>
      <c r="HO130" s="58"/>
      <c r="HP130" s="58"/>
      <c r="HQ130" s="58"/>
      <c r="HR130" s="58"/>
      <c r="HS130" s="58"/>
      <c r="HT130" s="58"/>
    </row>
    <row r="131" spans="1:228" ht="15.75" customHeight="1" x14ac:dyDescent="0.25">
      <c r="A131" s="46" t="s">
        <v>86</v>
      </c>
      <c r="B131" s="26">
        <v>3256403</v>
      </c>
      <c r="C131" s="26">
        <v>2796133</v>
      </c>
      <c r="D131" s="21">
        <f t="shared" si="2"/>
        <v>-14.134307086684295</v>
      </c>
      <c r="E131" s="14"/>
    </row>
    <row r="132" spans="1:228" ht="15.75" customHeight="1" x14ac:dyDescent="0.25">
      <c r="A132" s="46" t="s">
        <v>89</v>
      </c>
      <c r="B132" s="26">
        <v>1205597</v>
      </c>
      <c r="C132" s="26">
        <v>1206277</v>
      </c>
      <c r="D132" s="21">
        <f t="shared" si="2"/>
        <v>5.6403590918026512E-2</v>
      </c>
      <c r="E132" s="14"/>
    </row>
    <row r="133" spans="1:228" ht="15.75" customHeight="1" x14ac:dyDescent="0.25">
      <c r="A133" s="46"/>
      <c r="B133" s="26"/>
      <c r="C133" s="26"/>
      <c r="D133" s="21"/>
      <c r="E133" s="14"/>
    </row>
    <row r="134" spans="1:228" ht="15.75" customHeight="1" x14ac:dyDescent="0.25">
      <c r="A134" s="61"/>
      <c r="B134" s="62"/>
      <c r="C134" s="62"/>
      <c r="D134" s="63"/>
      <c r="E134" s="14"/>
    </row>
    <row r="135" spans="1:228" ht="12.75" customHeight="1" x14ac:dyDescent="0.25">
      <c r="A135" s="15" t="s">
        <v>60</v>
      </c>
      <c r="B135" s="15"/>
      <c r="C135" s="4"/>
    </row>
    <row r="136" spans="1:228" ht="13.5" customHeight="1" x14ac:dyDescent="0.25">
      <c r="A136" s="5" t="s">
        <v>88</v>
      </c>
      <c r="B136" s="5"/>
      <c r="C136" s="4"/>
    </row>
    <row r="137" spans="1:228" ht="15.75" customHeight="1" x14ac:dyDescent="0.25">
      <c r="A137" s="15"/>
      <c r="B137" s="15"/>
      <c r="C137" s="13"/>
      <c r="D137" s="13"/>
    </row>
    <row r="138" spans="1:228" x14ac:dyDescent="0.25">
      <c r="C138" s="4"/>
    </row>
    <row r="139" spans="1:228" x14ac:dyDescent="0.25">
      <c r="C139" s="4"/>
    </row>
    <row r="140" spans="1:228" x14ac:dyDescent="0.25">
      <c r="C140" s="6"/>
    </row>
    <row r="141" spans="1:228" x14ac:dyDescent="0.25">
      <c r="C141" s="5"/>
    </row>
    <row r="142" spans="1:228" x14ac:dyDescent="0.25">
      <c r="C142" s="5"/>
    </row>
    <row r="143" spans="1:228" x14ac:dyDescent="0.25">
      <c r="A143" s="7"/>
      <c r="B143" s="7"/>
      <c r="C143" s="5"/>
    </row>
    <row r="146" spans="3:3" x14ac:dyDescent="0.25">
      <c r="C146" s="5"/>
    </row>
    <row r="147" spans="3:3" x14ac:dyDescent="0.25">
      <c r="C147" s="5"/>
    </row>
    <row r="148" spans="3:3" x14ac:dyDescent="0.25">
      <c r="C148" s="5"/>
    </row>
    <row r="149" spans="3:3" x14ac:dyDescent="0.25">
      <c r="C149" s="5"/>
    </row>
    <row r="150" spans="3:3" x14ac:dyDescent="0.25">
      <c r="C150" s="5"/>
    </row>
    <row r="151" spans="3:3" x14ac:dyDescent="0.25">
      <c r="C151" s="5"/>
    </row>
    <row r="152" spans="3:3" x14ac:dyDescent="0.25">
      <c r="C152" s="5"/>
    </row>
    <row r="153" spans="3:3" x14ac:dyDescent="0.25">
      <c r="C153" s="8"/>
    </row>
    <row r="154" spans="3:3" x14ac:dyDescent="0.25">
      <c r="C154" s="4"/>
    </row>
    <row r="155" spans="3:3" x14ac:dyDescent="0.25">
      <c r="C155" s="4"/>
    </row>
    <row r="156" spans="3:3" x14ac:dyDescent="0.25">
      <c r="C156" s="4"/>
    </row>
    <row r="157" spans="3:3" x14ac:dyDescent="0.25">
      <c r="C157" s="5"/>
    </row>
    <row r="158" spans="3:3" x14ac:dyDescent="0.25">
      <c r="C158" s="5"/>
    </row>
    <row r="159" spans="3:3" x14ac:dyDescent="0.25">
      <c r="C159" s="5"/>
    </row>
    <row r="160" spans="3:3" x14ac:dyDescent="0.25">
      <c r="C160" s="5"/>
    </row>
    <row r="161" spans="3:3" x14ac:dyDescent="0.25">
      <c r="C161" s="9"/>
    </row>
    <row r="162" spans="3:3" x14ac:dyDescent="0.25">
      <c r="C162" s="9"/>
    </row>
    <row r="163" spans="3:3" x14ac:dyDescent="0.25">
      <c r="C163" s="9"/>
    </row>
  </sheetData>
  <mergeCells count="12">
    <mergeCell ref="B6:B7"/>
    <mergeCell ref="B79:B80"/>
    <mergeCell ref="A3:D3"/>
    <mergeCell ref="C6:C7"/>
    <mergeCell ref="A4:D4"/>
    <mergeCell ref="A76:D76"/>
    <mergeCell ref="A77:D77"/>
    <mergeCell ref="A79:A80"/>
    <mergeCell ref="C79:C80"/>
    <mergeCell ref="D79:D80"/>
    <mergeCell ref="A6:A7"/>
    <mergeCell ref="D6:D7"/>
  </mergeCells>
  <phoneticPr fontId="11" type="noConversion"/>
  <printOptions horizontalCentered="1"/>
  <pageMargins left="0.23622047244094491" right="0.23622047244094491" top="0.35433070866141736" bottom="0.74803149606299213" header="0.31496062992125984" footer="0.31496062992125984"/>
  <pageSetup scale="78" firstPageNumber="0" orientation="portrait" r:id="rId1"/>
  <headerFooter alignWithMargins="0"/>
  <rowBreaks count="1" manualBreakCount="1">
    <brk id="7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Indicadores</vt:lpstr>
      <vt:lpstr>A_impresión_IM_1</vt:lpstr>
      <vt:lpstr>Indicadores!Área_de_impresión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VILLARREAL</dc:creator>
  <cp:lastModifiedBy>YELITZA BATISTA</cp:lastModifiedBy>
  <cp:lastPrinted>2015-07-03T15:45:37Z</cp:lastPrinted>
  <dcterms:created xsi:type="dcterms:W3CDTF">2009-01-05T13:59:09Z</dcterms:created>
  <dcterms:modified xsi:type="dcterms:W3CDTF">2018-01-31T22:23:22Z</dcterms:modified>
</cp:coreProperties>
</file>